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045" tabRatio="672" firstSheet="1" activeTab="6"/>
  </bookViews>
  <sheets>
    <sheet name="B1-BSDM Thu hoi" sheetId="1" r:id="rId1"/>
    <sheet name="B2-NQ332" sheetId="2" r:id="rId2"/>
    <sheet name="B3-NQ 297" sheetId="3" r:id="rId3"/>
    <sheet name="B4-NQ 382" sheetId="4" r:id="rId4"/>
    <sheet name="B5-NQ 202" sheetId="5" r:id="rId5"/>
    <sheet name="B6-NQ 71" sheetId="6" r:id="rId6"/>
    <sheet name="B7-NQ 116" sheetId="7" r:id="rId7"/>
    <sheet name="B8-NQ 357" sheetId="8" r:id="rId8"/>
  </sheets>
  <externalReferences>
    <externalReference r:id="rId11"/>
  </externalReferences>
  <definedNames>
    <definedName name="_xlnm.Print_Titles" localSheetId="0">'B1-BSDM Thu hoi'!$6:$9</definedName>
    <definedName name="_xlnm.Print_Titles" localSheetId="3">'B4-NQ 382'!$7:$10</definedName>
  </definedNames>
  <calcPr fullCalcOnLoad="1"/>
</workbook>
</file>

<file path=xl/sharedStrings.xml><?xml version="1.0" encoding="utf-8"?>
<sst xmlns="http://schemas.openxmlformats.org/spreadsheetml/2006/main" count="698" uniqueCount="298">
  <si>
    <t>Số TT</t>
  </si>
  <si>
    <t>Hạng mục</t>
  </si>
  <si>
    <t>Tăng thêm</t>
  </si>
  <si>
    <t>Sử dụng từ các loại đất</t>
  </si>
  <si>
    <t>Đất lúa</t>
  </si>
  <si>
    <t>Đất trồng cây lâu năm</t>
  </si>
  <si>
    <t>Đất nuôi trồng thủy sản</t>
  </si>
  <si>
    <t>Đất rừng sản xuất</t>
  </si>
  <si>
    <t>Đất  nông nghiệp khác</t>
  </si>
  <si>
    <t>Đất ở tại đô thị</t>
  </si>
  <si>
    <t xml:space="preserve">Đất ở tại nông thôn </t>
  </si>
  <si>
    <t>Đất trụ sở cơ quan</t>
  </si>
  <si>
    <t>Đất sản xuất kinh doanh</t>
  </si>
  <si>
    <t>Đất nghĩa trang, nghĩa địa</t>
  </si>
  <si>
    <t>Đất cơ sở TDTT</t>
  </si>
  <si>
    <t>Đất giáo dục</t>
  </si>
  <si>
    <t>Đất y tế</t>
  </si>
  <si>
    <t>Đất phi nông nghiệp khác</t>
  </si>
  <si>
    <t>(1)</t>
  </si>
  <si>
    <t>(2)</t>
  </si>
  <si>
    <t>(3)=(4)+(5)</t>
  </si>
  <si>
    <t>(4)</t>
  </si>
  <si>
    <t>(5)=(6)+(7)+…(19)</t>
  </si>
  <si>
    <t>(6)</t>
  </si>
  <si>
    <t>(7)</t>
  </si>
  <si>
    <t>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</si>
  <si>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</si>
  <si>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</si>
  <si>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</si>
  <si>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</si>
  <si>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</si>
  <si>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</si>
  <si>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</si>
  <si>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</si>
  <si>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</si>
  <si>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 xml:space="preserve"> (18)</t>
  </si>
  <si>
    <t xml:space="preserve"> (19)</t>
  </si>
  <si>
    <t xml:space="preserve"> (20)</t>
  </si>
  <si>
    <t xml:space="preserve"> (21)</t>
  </si>
  <si>
    <t>I</t>
  </si>
  <si>
    <t>Ghi chú</t>
  </si>
  <si>
    <t>Vốn huyện</t>
  </si>
  <si>
    <t>Đơn vị tính: ha</t>
  </si>
  <si>
    <t>Biểu 01</t>
  </si>
  <si>
    <t>Biểu 02</t>
  </si>
  <si>
    <t>Tổng</t>
  </si>
  <si>
    <t xml:space="preserve">Diện tích quy hoạch </t>
  </si>
  <si>
    <t>Diện tích hiện trạng</t>
  </si>
  <si>
    <t xml:space="preserve">Diện tích </t>
  </si>
  <si>
    <t>Địa điểm 
(đến cấp xã)</t>
  </si>
  <si>
    <t>Dự án kêu gọi đầu tư</t>
  </si>
  <si>
    <t>II</t>
  </si>
  <si>
    <t>Vốn Trung ương</t>
  </si>
  <si>
    <t>Huyện Hồng Ngự</t>
  </si>
  <si>
    <t>III</t>
  </si>
  <si>
    <t>Thành phố Sa Đéc</t>
  </si>
  <si>
    <t>Huyện Tam Nông</t>
  </si>
  <si>
    <t>Vốn tỉnh</t>
  </si>
  <si>
    <t>Huyện Tháp Mười</t>
  </si>
  <si>
    <t>Hòa Thành</t>
  </si>
  <si>
    <t xml:space="preserve">DANH MỤC CÔNG TRÌNH, DỰ ÁN THU HỒI ĐẤT BỔ SUNG TRONG NĂM 2021 TỈNH ĐỒNG THÁP  </t>
  </si>
  <si>
    <t>Cầu qua kênh An Bình</t>
  </si>
  <si>
    <t>Phú Đức</t>
  </si>
  <si>
    <t>Thành phố Cao Lãnh</t>
  </si>
  <si>
    <t>Hạ tầng khu A, khu dân cư xã Mỹ Ngãi</t>
  </si>
  <si>
    <t>Đường Nguyễn Thái Học (nối dài)</t>
  </si>
  <si>
    <t>Nâng cấp đường Điện Biên Phủ (đoạn từ đường tránh Quốc lộ 30 - cầu Ông Hoành)</t>
  </si>
  <si>
    <t xml:space="preserve">Đường Tân Việt Hòa (đoạn từ UBND xã Tịnh Thới - bến đò Doi Me) </t>
  </si>
  <si>
    <t>Đường khu tập thể thuộc Sở Kế hoạch và Đầu tư</t>
  </si>
  <si>
    <t>Đường tránh sạt lở cua Bà Bậu</t>
  </si>
  <si>
    <t>Đường từ nhà Anh Duy - nhà Út Âu, ấp Đông Định</t>
  </si>
  <si>
    <t>Mở rộng Khu dân cư xã Tân Thuận Tây</t>
  </si>
  <si>
    <t>Nâng cấp đường Tổ 27, Khóm 4, Phường 11</t>
  </si>
  <si>
    <t>Đường Nguyễn Văn Tre (đoạn từ đường Nguyễn Thái Học - đường Thiên Hộ Dương)</t>
  </si>
  <si>
    <t>Đường Vành đai Tây (đoạn từ đường Hòa Tây – đường Hòa Đông)</t>
  </si>
  <si>
    <t>Vỉa hè, cống thoát nước đường 
Lê Duẫn</t>
  </si>
  <si>
    <t xml:space="preserve"> phường Hòa Thuận</t>
  </si>
  <si>
    <t>Tân Thuận Đông</t>
  </si>
  <si>
    <t>Phường 11</t>
  </si>
  <si>
    <t>phường Hòa Thuận</t>
  </si>
  <si>
    <t>Phường Hòa Thuận</t>
  </si>
  <si>
    <t xml:space="preserve">phường Mỹ Phú </t>
  </si>
  <si>
    <t xml:space="preserve"> Mỹ Ngãi</t>
  </si>
  <si>
    <t>Phường 4, Phường 6, Tịnh Thới</t>
  </si>
  <si>
    <t xml:space="preserve"> Mỹ Trà</t>
  </si>
  <si>
    <t xml:space="preserve"> Tịnh Thới</t>
  </si>
  <si>
    <t xml:space="preserve"> Tân Thuận Tây</t>
  </si>
  <si>
    <t xml:space="preserve"> Hoà An </t>
  </si>
  <si>
    <t>Trường Trung học phổ thông Thành phố Cao Lãnh</t>
  </si>
  <si>
    <t>Mở rộng đường Mai Văn Khải (đoạn từ UBND xã Mỹ Tân - cống Bộ Từ) kể cả cầu Cái Sao</t>
  </si>
  <si>
    <t>Mỹ Tân</t>
  </si>
  <si>
    <t>Mở rộng đường Lê Văn Cử (đoạn từ đường Nguyễn Thị Lựu đến đường Hòa Tây)</t>
  </si>
  <si>
    <t>Trường Tiểu học Phú Điền 1</t>
  </si>
  <si>
    <t>Trường Mầm non Đốc Binh Kiều 2</t>
  </si>
  <si>
    <t>Trường Tiểu học Mỹ Quý 3</t>
  </si>
  <si>
    <t>Hạ tầng đô thị thị trấn Mỹ An 
(Khóm 2)</t>
  </si>
  <si>
    <t>Cầu Kênh Nguyễn Văn Tiếp A</t>
  </si>
  <si>
    <t>Cầu Kênh Nguyễn Văn Tiếp A 
(Chợ Mỹ Quí)</t>
  </si>
  <si>
    <t>Chỉnh trang, nâng cấp đầu voi chợ Trường Xuân theo quy hoạch</t>
  </si>
  <si>
    <t>Thị trấn Mỹ An</t>
  </si>
  <si>
    <t xml:space="preserve"> Phú Điền</t>
  </si>
  <si>
    <t xml:space="preserve"> Đốc Binh Kiều</t>
  </si>
  <si>
    <t>Mỹ Quý</t>
  </si>
  <si>
    <t xml:space="preserve"> Mỹ Quí</t>
  </si>
  <si>
    <t>Trường Xuân</t>
  </si>
  <si>
    <t>Sở Giao thông vận tải</t>
  </si>
  <si>
    <t>Xây dựng  tuyến ĐT857 (đoạn QL30 – ĐT.845)</t>
  </si>
  <si>
    <t>Đường ĐT.845 đoạn Trường Xuân – Tân Phước</t>
  </si>
  <si>
    <t>Trường Xuân, Thạnh Lợi (huyện Tháp Mười); Hòa Bình (huyện Tam Nông); Tân Phước (huyện Tân Hồng)</t>
  </si>
  <si>
    <t>Ban QLDA đầu tư xây dựng công trình giao thông</t>
  </si>
  <si>
    <t>Nâng cấp hệ cầu trên đường ĐT.844 (đoạn Tràm Chim – Trường Xuân)</t>
  </si>
  <si>
    <t>Nâng cấp mở rộng tuyến ĐT 842</t>
  </si>
  <si>
    <t>phường An Bình A, phương An Bình B (Thành phố Hồng Ngự); An Phước, Tân Phước (huyện Tân Hồng)</t>
  </si>
  <si>
    <t>IV</t>
  </si>
  <si>
    <t>Huyện Thanh Bình</t>
  </si>
  <si>
    <t xml:space="preserve">Công trình: Nâng cấp hạ tầng giao thông vào khu di tích Bắc Dầu - Khu diễn tập quân sự huyện Thanh Bình </t>
  </si>
  <si>
    <t>Công trình: Đường gom Quốc lộ 30 (đoạn từ bến xe đến đường Xẻo Miễu)</t>
  </si>
  <si>
    <t>Bình Tấn</t>
  </si>
  <si>
    <t>thị trấn Thanh Bình</t>
  </si>
  <si>
    <t xml:space="preserve">Đường T3. Hạ tầng thủy sản </t>
  </si>
  <si>
    <t>Tân Khánh Đông</t>
  </si>
  <si>
    <t>Huyện Lai Vung</t>
  </si>
  <si>
    <t>Dự án khu dân cư Hòa Thành</t>
  </si>
  <si>
    <t>Tân Hòa</t>
  </si>
  <si>
    <t>Long Thắng</t>
  </si>
  <si>
    <t>Văn phòng kết hợp nhà văn hóa ấp Tân Định</t>
  </si>
  <si>
    <t>Tân Thành</t>
  </si>
  <si>
    <t xml:space="preserve">Trường Mầm non Long Thắng 2 </t>
  </si>
  <si>
    <t>TT Lai Vung</t>
  </si>
  <si>
    <t xml:space="preserve"> Long Thắng</t>
  </si>
  <si>
    <t>Vĩnh Thới</t>
  </si>
  <si>
    <t xml:space="preserve"> Tân Thành</t>
  </si>
  <si>
    <t>Trường Tiểu học Long Thắng 2</t>
  </si>
  <si>
    <t>Đường D5 (từ đường N9 đến TL851)</t>
  </si>
  <si>
    <t>Tên là Đường D5 (theo Nghị quyết số 382/2020/NQ-HĐND ngày 08/12/2020). Nay điều chỉnh thành Đường D5 (từ đường N9 đến TL851). Lý do điều chỉnh quy hoạch</t>
  </si>
  <si>
    <t>Đường Đ-02 (từ QL 80 đến đường huyện lộ Phan Văn Bảy)</t>
  </si>
  <si>
    <t>Đường Phan Văn Bảy  (đoạn tiếp giáp đường Đ-02 đến đường Ngô Gia Tự)</t>
  </si>
  <si>
    <t>Tên là Đường huyện lộ Phan Văn Bảy (đoạn tiếp giáp QH mở rộng KDC và chợ TT Lai Vung - Tỉnh lộ 852), hạng mục đường và cầu (theo Nghị quyết số 382/2020/NQ-HĐND ngày 08/12/2020). Nay điều chỉnh thành Đường Phan Văn Bảy (đoạn tiếp giáp đường Đ-02 đến đường Ngô Gia Tự). Lý do điều chỉnh quy hoạch</t>
  </si>
  <si>
    <t>Tên là Đường Đ-02 (theo Nghị quyết số 382/2020/NQ-HĐND ngày 08/12/2020). Nay điều chỉnh thành Đường Đ-02 (từ QL 80 đến đường huyện lộ Phan Văn Bảy). Lý do điều chỉnh quy hoạch</t>
  </si>
  <si>
    <t>Trung tâm Phát triển quỹ đất tỉnh</t>
  </si>
  <si>
    <t>Mở rộng Trung tâm công nghệ xử lý môi trường Mỹ Thọ (giai đoạn 1)</t>
  </si>
  <si>
    <t>Mỹ Thọ</t>
  </si>
  <si>
    <t>V</t>
  </si>
  <si>
    <t>Huyện Châu Thành</t>
  </si>
  <si>
    <t>Đường sông Tiền (đoạn từ cầu Hội Xuân đến Vàm Hội Xuân)</t>
  </si>
  <si>
    <t>An Hiệp</t>
  </si>
  <si>
    <t>Đường Đ05 khu thương mại</t>
  </si>
  <si>
    <t>Đường Đ09 khu thương mại</t>
  </si>
  <si>
    <t>Đường trục Võ Văn Kiệt đến rạch Đốc Vàng Hạ</t>
  </si>
  <si>
    <t>Đường trục Đ-30 cặp khu hành chính (từ đường Trương Thị Y đến đường Đ3)</t>
  </si>
  <si>
    <t>Bình Thành</t>
  </si>
  <si>
    <t>Trường Tiểu học Tân Phú 2 (Điểm chính)</t>
  </si>
  <si>
    <t>Trường Tiểu học An Phong 2 (Điểm chính)</t>
  </si>
  <si>
    <t>Trường Mẫu giáo Tân Phú (Điểm chính)</t>
  </si>
  <si>
    <t>Trường Tiểu học An Phong 1 (Điểm chính)</t>
  </si>
  <si>
    <t>Trường Tiểu học Tân Thạnh 2</t>
  </si>
  <si>
    <t>Trường Mẫu giáo Tân Long</t>
  </si>
  <si>
    <t>Trường Mẫu giáo An Phong</t>
  </si>
  <si>
    <t>Trường Tiểu học Bình Thành 1</t>
  </si>
  <si>
    <t>Trường Tiểu học Tân Long 2</t>
  </si>
  <si>
    <t>Đường Kháng chiến bờ Nam</t>
  </si>
  <si>
    <t>Đường Tân Thạnh - Phú lợi</t>
  </si>
  <si>
    <t>Tân Phú</t>
  </si>
  <si>
    <t>An Phong</t>
  </si>
  <si>
    <t>Tân Thạnh</t>
  </si>
  <si>
    <t>Tân Long</t>
  </si>
  <si>
    <t>Tân Phú; Phú Lợi</t>
  </si>
  <si>
    <t>Tân Thạnh; Phú Lợi</t>
  </si>
  <si>
    <t>Trường Tiểu học Tân Hòa 1</t>
  </si>
  <si>
    <t>Trường Tiểu học Vĩnh Thới 3</t>
  </si>
  <si>
    <t>Cầu Bình Thành 4, nút vòng xoay và đường vào khu di tích Bắc Dầu</t>
  </si>
  <si>
    <t>Đường trục Đ-05 cặp khu hành chính (L30 - đường Đ04)</t>
  </si>
  <si>
    <t>Huyện Tân Hồng</t>
  </si>
  <si>
    <t>Đường tránh nội ô thị trấn Sa Rài (đoạn từ Quốc Lộ 30 đến tỉnh lộ ĐT. 843).</t>
  </si>
  <si>
    <t>Mở rộng đường Lê Lợi</t>
  </si>
  <si>
    <t>Đường Ngô Quyền</t>
  </si>
  <si>
    <t>Mở rộng Khu trung tâm thương mại Tân Phước (Nhà ở, Chợ,…)</t>
  </si>
  <si>
    <t>Công trình dự án đầu tư xây dựng Đường thống Nhất (Gò Cát - Quốc lộ 30)</t>
  </si>
  <si>
    <t>Tân Phước</t>
  </si>
  <si>
    <t>Thị trấn Sa Rài</t>
  </si>
  <si>
    <t>Bình Phú</t>
  </si>
  <si>
    <t>Tân Hộ Cơ, Thông Bình</t>
  </si>
  <si>
    <t>Trường Tiểu học Tân Kiều 3</t>
  </si>
  <si>
    <t>Trường Mầm mon Mỹ Hòa</t>
  </si>
  <si>
    <t>Trường Mầm non Mỹ Quý 1</t>
  </si>
  <si>
    <t>Trường Mầm non Thanh Mỹ 2</t>
  </si>
  <si>
    <t>Tân Kiều</t>
  </si>
  <si>
    <t>Mỹ Hòa</t>
  </si>
  <si>
    <t>Thanh Mỹ</t>
  </si>
  <si>
    <t>Đền thờ liệt sĩ huyện Hồng Ngự</t>
  </si>
  <si>
    <t>Thường Phước 2</t>
  </si>
  <si>
    <t>Tuyến dân cư Ấp 2, xã Thường Phước 2</t>
  </si>
  <si>
    <t>Trường Trung học cơ sở Long Thuận</t>
  </si>
  <si>
    <t>Long Thuận</t>
  </si>
  <si>
    <t>Diện tích được duyệt 0,90ha (theo Nghị quyết số 382/2020/NQ-HĐND ngày 08/12/2020). Nay điều chỉnh thành 1,04ha, tăng 0,14ha. Lý do tăng do điều chỉnh quy hoạch</t>
  </si>
  <si>
    <t>Phú Thuận B</t>
  </si>
  <si>
    <t>Trường Tiểu học Phú Thuận B4</t>
  </si>
  <si>
    <t>VI</t>
  </si>
  <si>
    <t>VII</t>
  </si>
  <si>
    <t>VIII</t>
  </si>
  <si>
    <t>Trường Mẫu giáo Thường Thới Hậu A</t>
  </si>
  <si>
    <t>Trường Tiểu học Thường Thới Hậu A</t>
  </si>
  <si>
    <t>Trường Tiểu học Thường Lạc 1</t>
  </si>
  <si>
    <t>Nạo vét lạch Lòng Hồ</t>
  </si>
  <si>
    <t>Thường Thới Hậu A</t>
  </si>
  <si>
    <t>Thường Lạc</t>
  </si>
  <si>
    <t>Long Khánh A</t>
  </si>
  <si>
    <t>Thành phố Hồng Ngự</t>
  </si>
  <si>
    <t xml:space="preserve"> Hạ tầng khu đô thị Bắc An Thành.</t>
  </si>
  <si>
    <t>phường An Thạnh</t>
  </si>
  <si>
    <t>Chỉnh trang đô thị khu đô thị An Thạnh</t>
  </si>
  <si>
    <t>Trường Trung học cơ sở An Lạc</t>
  </si>
  <si>
    <t>phường An Lộc</t>
  </si>
  <si>
    <t>phường An Lạc</t>
  </si>
  <si>
    <t>Trường Mẫu Giáo phường An Lạc</t>
  </si>
  <si>
    <t>Kè chống sạt lở kênh Hồng Ngự - Vĩnh Hưng</t>
  </si>
  <si>
    <t>Cầu Trần Hưng Đạo (bắc qua Mương Nhà Máy)</t>
  </si>
  <si>
    <t>Hệ thống thoát nước Đường Hùng Vương (đoạn từ cầu Mương Lớn - cầu Mười Xình)</t>
  </si>
  <si>
    <t>Nâng cấp, mở rộng và hệ thống thoát nước Đường Trần Phú</t>
  </si>
  <si>
    <t>Trường Tiểu học Tân Hội</t>
  </si>
  <si>
    <t>phường An Bình A</t>
  </si>
  <si>
    <t>Tân Hội</t>
  </si>
  <si>
    <t>IX</t>
  </si>
  <si>
    <t>Khu đô thị Bờ Nam</t>
  </si>
  <si>
    <t>Trường Tiểu học Tân Hội (điểm Tân Hòa)</t>
  </si>
  <si>
    <t>Khu tái định cư An Lạc</t>
  </si>
  <si>
    <t>Đường Đ8 (từ Cụm công nghiệp - đường bến đò)</t>
  </si>
  <si>
    <t>Công trình xử lý sụp lún đê bao cánh đồng Hợp tác xã Tân Tiến</t>
  </si>
  <si>
    <t>Kè bờ từ đoạn kè Bình Thành đến vàm Phong Mỹ</t>
  </si>
  <si>
    <t>Khu đô thị mới Làng hoa Tân Quy Đông</t>
  </si>
  <si>
    <t>Khu đô thị mới Vườn tình yêu</t>
  </si>
  <si>
    <t>Khu đô thị mới Vườn Tiên</t>
  </si>
  <si>
    <t>Khu Đô thị mới Phố Phụng</t>
  </si>
  <si>
    <t>phường Tân Quy Đông</t>
  </si>
  <si>
    <t>Phường 3</t>
  </si>
  <si>
    <t>Phường 3, 4</t>
  </si>
  <si>
    <t>Huyện Cao Lãnh</t>
  </si>
  <si>
    <t>Phong Mỹ</t>
  </si>
  <si>
    <t>X</t>
  </si>
  <si>
    <t>Đường Đ-06</t>
  </si>
  <si>
    <t>Trường Trung học cơ sở Phương Trà</t>
  </si>
  <si>
    <t>Trường Tiểu học Phương Trà</t>
  </si>
  <si>
    <t>1</t>
  </si>
  <si>
    <t>2</t>
  </si>
  <si>
    <t>3</t>
  </si>
  <si>
    <t>4</t>
  </si>
  <si>
    <t>5</t>
  </si>
  <si>
    <t>Mỹ Hiệp</t>
  </si>
  <si>
    <t>Phương Trà</t>
  </si>
  <si>
    <t>Bình Thạnh</t>
  </si>
  <si>
    <t xml:space="preserve">ĐIỀU CHỈNH NGHỊ QUYẾT SỐ 332/2020/NQ-HĐND NGÀY 10 THÁNG 7 NĂM 2020 CỦA HỘI ĐỒNG NHÂN DÂN TỈNH  </t>
  </si>
  <si>
    <t>Biểu 03</t>
  </si>
  <si>
    <t xml:space="preserve">ĐIỀU CHỈNH NGHỊ QUYẾT SỐ 297/2019/NQ-HĐND NGÀY 07 THÁNG 12 NĂM 2019 CỦA HỘI ĐỒNG NHÂN DÂN TỈNH  </t>
  </si>
  <si>
    <t xml:space="preserve">ĐIỀU CHỈNH NGHỊ QUYẾT SỐ 382/2020/NQ-HĐND NGÀY 08 THÁNG 12 NĂM 2020 CỦA HỘI ĐỒNG NHÂN DÂN TỈNH  </t>
  </si>
  <si>
    <t xml:space="preserve">ĐIỀU CHỈNH NGHỊ QUYẾT SỐ 202/2018/NQ-HĐND NGÀY 06 THÁNG 12 NĂM 2018 CỦA HỘI ĐỒNG NHÂN DÂN TỈNH  </t>
  </si>
  <si>
    <t>Biểu 04</t>
  </si>
  <si>
    <t xml:space="preserve">ĐIỀU CHỈNH NGHỊ QUYẾT SỐ 71/2016/NQ-HĐND NGÀY 08 THÁNG 12 NĂM 2016 CỦA HỘI ĐỒNG NHÂN DÂN TỈNH  </t>
  </si>
  <si>
    <t>Biểu 05</t>
  </si>
  <si>
    <t>Biểu 06</t>
  </si>
  <si>
    <t>Biểu 07</t>
  </si>
  <si>
    <t xml:space="preserve">ĐIỀU CHỈNH NGHỊ QUYẾT SỐ 116/2017/NQ-HĐND NGÀY 14 THÁNG 7 NĂM 2017 CỦA HỘI ĐỒNG NHÂN DÂN TỈNH  </t>
  </si>
  <si>
    <t>Tên là Cụm dân cư Ấp 2, diện tích 4,50ha (theo Nghị quyết số 332/2020/NQ-HĐND ngày 10/7/2020). Nay điều chỉnh tên là Tuyến dân cư Ấp 2, xã Thường Phước 2, diện tích 1,23ha giảm 3,27ha. Lý do điều chỉnh quy hoạch</t>
  </si>
  <si>
    <t xml:space="preserve">Diện tích được duyệt là 1,24ha (theo Nghị quyết số 332/2020/NQ-HĐND ngày 10/7/2020). Nay điều chỉnh thành 2,08ha tăng 0,84ha. Lý do điều chỉnh quy hoạch </t>
  </si>
  <si>
    <t>Diện tích được duyệt 1,10ha (theo Nghị quyết số 332/2020/NQ-HĐND ngày 10/7/2020). Nay điều chỉnh thành 1,35ha, tăng 0,25ha. Lý do điều chỉnh quy hoạch</t>
  </si>
  <si>
    <t>Tên là Khu đô thị bắc An Thành, diện tích 7,85ha (theo Nghị quyết số 297/2019/NQ-HĐND ngày 07/12/2019). Nay điều chỉnh tên là Hạ tầng Khu đô thị bắc An Thành, diện tích 8,18ha tăng 0,33ha. Lý do điều chỉnh quy hoạch</t>
  </si>
  <si>
    <t>Tên là Trường Mẫu Giáo An Lạc, diện tích 1,14ha (theo Nghị quyết số 382/2020/NQ-HĐND ngày 08/12/2020). Nay điều chỉnh tên là Trường Mẫu Giáo phường An Lạc, diện tích 1,30ha tăng 0,16ha. Lý do điều chỉnh quy hoạch</t>
  </si>
  <si>
    <t>Tên là Khu đô thị Nguyễn Tất Thành, diện tích 11,70ha (theo Nghị quyết số 202/2018/NQ-HĐND ngày 06/12/2018). Nay điều chỉnh tên là đường Nguyễn Tất Thành, phường An Lộc, diện tích 8,52ha giảm 3,25ha. Lý do điều chỉnh quy hoạch</t>
  </si>
  <si>
    <t>Tên là Khu đô thị Võ Nguyên Giáp, diện tích 11,35ha (theo Nghị quyết số 202/2018/NQ-HĐND ngày 06/12/2018). Nay điều chỉnh tên là đường Võ Nguyên Giáp, phường An Lộc, diện tích 8,25ha giảm 3,10ha. Lý do điều chỉnh quy hoạch</t>
  </si>
  <si>
    <t>Diện tích được duyệt 1,00ha (theo Nghị quyết số 71/2016/NQ-HĐND ngày 08/12/2016). Nay điều chỉnh thành 1,35ha, tăng 0,35ha. Lý do điều chỉnh quy hoạch</t>
  </si>
  <si>
    <t>Tên là dự án Chỉnh trang khu đô thị An Thạnh, diện tích 9,25ha (theo Nghị quyết số 116/2017/NQ-HĐND ngày 14/7/2017). Nay điều chỉnh tên là Chỉnh trang đô thị khu đô thị An Thạnh, diện tích 10,13ha tăng 0,88ha. Lý do điều chỉnh quy hoạch</t>
  </si>
  <si>
    <t>Diện tích được duyệt 1,60ha (theo Nghị quyết số 382/2020/NQ-HĐND ngày 08/12/2020). Nay điều chỉnh thành 2,60ha, tăng 1,00ha. Lý do điều chỉnh quy hoạch</t>
  </si>
  <si>
    <t>Diện tích được duyệt 1,07ha (theo Nghị quyết số 382/2020/NQ-HĐND ngày 08/12/2020). Nay điều chỉnh thành 1,27ha, tăng 0,20ha. Lý do điều chỉnh quy hoạch</t>
  </si>
  <si>
    <t>Diện tích được duyệt 0,4557ha (theo Nghị quyết số 382/2020/NQ-HĐND ngày 08/12/2020). Nay điều chỉnh thành 0,6640ha, tăng 0,2083ha. Lý do điều chỉnh quy hoạch</t>
  </si>
  <si>
    <t xml:space="preserve">Tên là Trường Tiểu học Long Thắng 2 (điểm chính), diện tích được duyệt 0,7299ha  (theo Nghị quyết số 382/2020/NQ-HĐND ngày 08/12/2020. Nay điều chỉnh thành Trường Tiểu học Long Thắng 2, diện tích  0,7984ha (tăng 0,0685ha). Lý do điều chỉnh quy hoạch </t>
  </si>
  <si>
    <t>Tên là Trường Tiểu học Tân Hòa 1 (điểm chính), diện tích được duyệt 0,1654ha (theo Nghị quyết số 382/2020/NQ-HĐND ngày 08/12/2020. Nay điều chỉnh thành Trường Tiểu học Tân Hòa 1, diện tích 1,2253ha, tăng 1,0599ha.  Lý do điều chỉnh quy hoạch</t>
  </si>
  <si>
    <t xml:space="preserve">Tên là Trường Tiểu học Vĩnh Thới 3 (điểm chính), diện tích được duyệt 0,3000ha (theo Nghị quyết số 382/2020/NQ-HĐND ngày 08/12/2020. Nay điều chỉnh thành Trường Tiểu học Vĩnh Thới 3 , diện tích 0,5205ha, tăng 0,2205ha.  Lý do điều chỉnh quy hoạch </t>
  </si>
  <si>
    <t xml:space="preserve">Tên là Trường Tiểu học Phú Thuận B4 (điểm ấp Phú Trung), diện tích 0,50ha (theo Nghị quyết số 382/2020/NQ-HĐND ngày 08/12/2020). Nay điều chỉnh tên là Trường Tiểu học Phú Thuận B4, diện tích 0,82ha tăng 0,32ha. Lý do điều chỉnh quy hoạch </t>
  </si>
  <si>
    <t xml:space="preserve"> An Phong, TânThạnh, Phú Lợi, Tân Mỹ, Bình Tấn (huyện Thanh Bình); Gáo Giồng, Phương Thịnh, Ba Sao (huyện Cao Lãnh); Mỹ Quý, Mỹ Hòa  (huyện Tháp Mười)</t>
  </si>
  <si>
    <t xml:space="preserve">Trường Xuân, Hưng Thạnh (huyện Tháp Mười); Phú Cường; TT.Tràm Chim (huyện Tam Nông); Gáo Giồng (huyện Cao Lãnh) </t>
  </si>
  <si>
    <t>Xây dựng nghĩa trang xã Bình Phú</t>
  </si>
  <si>
    <t>thị trấn Sa Rài, Tân Công Chí</t>
  </si>
  <si>
    <t>Công trình hạ tầng kỹ thuật khu kinh tế cửa khẩu Đồng Tháp (giai đoạn 2)</t>
  </si>
  <si>
    <t>Trung tâm Văn hóa Học tập cộng đồng xã Long Khánh A</t>
  </si>
  <si>
    <t>Hạ tầng CDC số 1- 4</t>
  </si>
  <si>
    <t>Trường Tiểu học Phong Mỹ 4</t>
  </si>
  <si>
    <t>Trường Mầm non Bình Thạnh B</t>
  </si>
  <si>
    <t>Nâng cấp mở rộng tuyến ĐT.855 đoạn thị trấn Tràm Chim - Hoà Bình</t>
  </si>
  <si>
    <t>Thị trấn Tràm Chim; xã Tân Công Sính; xã Hoà Bình huyện Tam Nông</t>
  </si>
  <si>
    <t>Mở rộng bãi rác Phú Hựu</t>
  </si>
  <si>
    <t>Phú Hựu</t>
  </si>
  <si>
    <t>Trường Tiểu học An Khánh 1 (Điểm chính)</t>
  </si>
  <si>
    <t xml:space="preserve">An Khánh </t>
  </si>
  <si>
    <t>(Kèm theo Nghị quyết số 49/2021/NQ-HĐND ngày 17 tháng 8 năm 2021 của Hội đồng nhân dân Tỉnh)</t>
  </si>
  <si>
    <t>Biểu 08</t>
  </si>
  <si>
    <t xml:space="preserve">ĐIỀU CHỈNH NGHỊ QUYẾT SỐ 357/2020/NQ-HĐND NGÀY 05 THÁNG 10 NĂM 2020 CỦA HỘI ĐỒNG NHÂN DÂN TỈNH  </t>
  </si>
  <si>
    <t>Trường Mầm non Gáo Giồng</t>
  </si>
  <si>
    <t>Gáo Giồng</t>
  </si>
  <si>
    <t>Diện tích được duyệt 0,44ha (theo Nghị quyết số 357/2020/NQ-HĐND ngày 05/10/2020). Nay điều chỉnh thành 0,79ha, tăng 0,35ha. Lý do điều chỉnh quy hoạch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</si>
</sst>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AED&quot;#,##0;\-&quot;AED&quot;#,##0"/>
    <numFmt numFmtId="173" formatCode="&quot;AED&quot;#,##0;[Red]\-&quot;AED&quot;#,##0"/>
    <numFmt numFmtId="174" formatCode="&quot;AED&quot;#,##0.00;\-&quot;AED&quot;#,##0.00"/>
    <numFmt numFmtId="175" formatCode="&quot;AED&quot;#,##0.00;[Red]\-&quot;AED&quot;#,##0.00"/>
    <numFmt numFmtId="176" formatCode="_-&quot;AED&quot;* #,##0_-;\-&quot;AED&quot;* #,##0_-;_-&quot;AED&quot;* &quot;-&quot;_-;_-@_-"/>
    <numFmt numFmtId="177" formatCode="_-* #,##0_-;\-* #,##0_-;_-* &quot;-&quot;_-;_-@_-"/>
    <numFmt numFmtId="178" formatCode="_-&quot;AED&quot;* #,##0.00_-;\-&quot;AED&quot;* #,##0.00_-;_-&quot;AED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0.0000"/>
    <numFmt numFmtId="186" formatCode="#,##0.00;[Red]#,##0.00"/>
    <numFmt numFmtId="187" formatCode="0.00;[Red]0.00"/>
    <numFmt numFmtId="188" formatCode="#,##0.000;[Red]#,##0.000"/>
    <numFmt numFmtId="189" formatCode="#,##0.000"/>
    <numFmt numFmtId="190" formatCode="#,##0.0"/>
    <numFmt numFmtId="191" formatCode="#,##0.0000"/>
    <numFmt numFmtId="192" formatCode="_(* #,##0_);_(* \(#,##0\);_(* &quot;-&quot;??_);_(@_)"/>
    <numFmt numFmtId="193" formatCode="#,##0.00000"/>
    <numFmt numFmtId="194" formatCode="0_);\(0\)"/>
    <numFmt numFmtId="195" formatCode="0.0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2A]dd\ mmmm\ yyyy"/>
    <numFmt numFmtId="204" formatCode="[$-42A]h:mm:ss\ AM/PM"/>
    <numFmt numFmtId="205" formatCode="_(* #,##0.000_);_(* \(#,##0.000\);_(* &quot;-&quot;??_);_(@_)"/>
    <numFmt numFmtId="206" formatCode="_(* #,##0.0000_);_(* \(#,##0.0000\);_(* &quot;-&quot;??_);_(@_)"/>
    <numFmt numFmtId="207" formatCode="0.000_);\(0.000\)"/>
    <numFmt numFmtId="208" formatCode="0.0_);\(0.0\)"/>
    <numFmt numFmtId="209" formatCode="0.00_);\(0.00\)"/>
  </numFmts>
  <fonts count="4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name val="新細明體"/>
      <family val="0"/>
    </font>
    <font>
      <sz val="10"/>
      <name val=".VnArial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6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28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91" fontId="24" fillId="0" borderId="10" xfId="0" applyNumberFormat="1" applyFont="1" applyFill="1" applyBorder="1" applyAlignment="1">
      <alignment vertical="center" wrapText="1"/>
    </xf>
    <xf numFmtId="0" fontId="1" fillId="0" borderId="10" xfId="9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91" fontId="24" fillId="0" borderId="12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right" vertical="center" wrapText="1"/>
    </xf>
    <xf numFmtId="191" fontId="1" fillId="0" borderId="10" xfId="0" applyNumberFormat="1" applyFont="1" applyBorder="1" applyAlignment="1">
      <alignment vertical="center"/>
    </xf>
    <xf numFmtId="191" fontId="21" fillId="0" borderId="10" xfId="0" applyNumberFormat="1" applyFont="1" applyFill="1" applyBorder="1" applyAlignment="1">
      <alignment horizontal="right" vertical="center" wrapText="1"/>
    </xf>
    <xf numFmtId="191" fontId="24" fillId="0" borderId="10" xfId="0" applyNumberFormat="1" applyFont="1" applyFill="1" applyBorder="1" applyAlignment="1">
      <alignment horizontal="right" vertical="center" wrapText="1"/>
    </xf>
    <xf numFmtId="0" fontId="21" fillId="0" borderId="10" xfId="98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91" fontId="1" fillId="0" borderId="10" xfId="98" applyNumberFormat="1" applyFont="1" applyFill="1" applyBorder="1" applyAlignment="1">
      <alignment horizontal="right" vertical="center" wrapText="1"/>
      <protection/>
    </xf>
    <xf numFmtId="191" fontId="21" fillId="0" borderId="10" xfId="98" applyNumberFormat="1" applyFont="1" applyFill="1" applyBorder="1" applyAlignment="1">
      <alignment horizontal="right" vertical="center" wrapText="1"/>
      <protection/>
    </xf>
    <xf numFmtId="191" fontId="1" fillId="0" borderId="10" xfId="98" applyNumberFormat="1" applyFont="1" applyFill="1" applyBorder="1" applyAlignment="1">
      <alignment horizontal="center" vertical="center" wrapText="1"/>
      <protection/>
    </xf>
    <xf numFmtId="191" fontId="1" fillId="0" borderId="15" xfId="98" applyNumberFormat="1" applyFont="1" applyFill="1" applyBorder="1" applyAlignment="1">
      <alignment horizontal="center" vertical="center" wrapText="1"/>
      <protection/>
    </xf>
    <xf numFmtId="191" fontId="1" fillId="0" borderId="15" xfId="98" applyNumberFormat="1" applyFont="1" applyFill="1" applyBorder="1" applyAlignment="1">
      <alignment horizontal="right" vertical="center" wrapText="1"/>
      <protection/>
    </xf>
    <xf numFmtId="191" fontId="21" fillId="0" borderId="10" xfId="0" applyNumberFormat="1" applyFont="1" applyFill="1" applyBorder="1" applyAlignment="1">
      <alignment horizontal="left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97" applyFont="1" applyFill="1" applyBorder="1" applyAlignment="1">
      <alignment horizontal="center" vertical="center" wrapText="1"/>
      <protection/>
    </xf>
    <xf numFmtId="0" fontId="21" fillId="0" borderId="12" xfId="97" applyFont="1" applyFill="1" applyBorder="1" applyAlignment="1">
      <alignment horizontal="left" vertical="center" wrapText="1"/>
      <protection/>
    </xf>
    <xf numFmtId="0" fontId="1" fillId="0" borderId="10" xfId="10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108" applyNumberFormat="1" applyFont="1" applyFill="1" applyBorder="1" applyAlignment="1">
      <alignment horizontal="left" vertical="center"/>
      <protection/>
    </xf>
    <xf numFmtId="0" fontId="1" fillId="0" borderId="10" xfId="108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98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98" applyNumberFormat="1" applyFont="1" applyFill="1" applyBorder="1" applyAlignment="1">
      <alignment horizontal="right" vertical="center" wrapText="1"/>
      <protection/>
    </xf>
    <xf numFmtId="1" fontId="1" fillId="0" borderId="10" xfId="0" applyNumberFormat="1" applyFont="1" applyFill="1" applyBorder="1" applyAlignment="1">
      <alignment horizontal="left" vertical="center" wrapText="1"/>
    </xf>
    <xf numFmtId="191" fontId="1" fillId="0" borderId="12" xfId="0" applyNumberFormat="1" applyFont="1" applyFill="1" applyBorder="1" applyAlignment="1">
      <alignment horizontal="right" vertical="center" wrapText="1"/>
    </xf>
    <xf numFmtId="186" fontId="1" fillId="0" borderId="10" xfId="103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191" fontId="21" fillId="0" borderId="10" xfId="0" applyNumberFormat="1" applyFont="1" applyFill="1" applyBorder="1" applyAlignment="1">
      <alignment vertical="center" wrapText="1"/>
    </xf>
    <xf numFmtId="191" fontId="21" fillId="0" borderId="15" xfId="98" applyNumberFormat="1" applyFont="1" applyFill="1" applyBorder="1" applyAlignment="1">
      <alignment horizontal="right" vertical="center" wrapText="1"/>
      <protection/>
    </xf>
    <xf numFmtId="0" fontId="21" fillId="0" borderId="10" xfId="98" applyFont="1" applyFill="1" applyBorder="1" applyAlignment="1">
      <alignment horizontal="center" vertical="center" wrapText="1"/>
      <protection/>
    </xf>
    <xf numFmtId="0" fontId="21" fillId="24" borderId="14" xfId="0" applyFont="1" applyFill="1" applyBorder="1" applyAlignment="1">
      <alignment horizontal="left" vertical="center" wrapText="1"/>
    </xf>
    <xf numFmtId="185" fontId="1" fillId="25" borderId="10" xfId="0" applyNumberFormat="1" applyFont="1" applyFill="1" applyBorder="1" applyAlignment="1">
      <alignment horizontal="left" vertical="center" wrapText="1"/>
    </xf>
    <xf numFmtId="193" fontId="21" fillId="0" borderId="12" xfId="0" applyNumberFormat="1" applyFont="1" applyFill="1" applyBorder="1" applyAlignment="1">
      <alignment vertical="center" wrapText="1"/>
    </xf>
    <xf numFmtId="193" fontId="1" fillId="0" borderId="12" xfId="0" applyNumberFormat="1" applyFont="1" applyFill="1" applyBorder="1" applyAlignment="1">
      <alignment vertical="center" wrapText="1"/>
    </xf>
    <xf numFmtId="43" fontId="1" fillId="25" borderId="10" xfId="71" applyNumberFormat="1" applyFont="1" applyFill="1" applyBorder="1" applyAlignment="1">
      <alignment vertical="center" wrapText="1"/>
    </xf>
    <xf numFmtId="185" fontId="1" fillId="25" borderId="10" xfId="71" applyNumberFormat="1" applyFont="1" applyFill="1" applyBorder="1" applyAlignment="1">
      <alignment vertical="center" wrapText="1"/>
    </xf>
    <xf numFmtId="185" fontId="1" fillId="25" borderId="12" xfId="0" applyNumberFormat="1" applyFont="1" applyFill="1" applyBorder="1" applyAlignment="1">
      <alignment horizontal="left" vertical="center" wrapText="1"/>
    </xf>
    <xf numFmtId="185" fontId="1" fillId="25" borderId="10" xfId="0" applyNumberFormat="1" applyFont="1" applyFill="1" applyBorder="1" applyAlignment="1">
      <alignment horizontal="right" vertical="center" wrapText="1"/>
    </xf>
    <xf numFmtId="43" fontId="1" fillId="25" borderId="12" xfId="71" applyNumberFormat="1" applyFont="1" applyFill="1" applyBorder="1" applyAlignment="1">
      <alignment vertical="center" wrapText="1"/>
    </xf>
    <xf numFmtId="185" fontId="1" fillId="25" borderId="12" xfId="71" applyNumberFormat="1" applyFont="1" applyFill="1" applyBorder="1" applyAlignment="1">
      <alignment vertical="center" wrapText="1"/>
    </xf>
    <xf numFmtId="0" fontId="1" fillId="0" borderId="10" xfId="106" applyFont="1" applyFill="1" applyBorder="1" applyAlignment="1">
      <alignment horizontal="center" vertical="center" wrapText="1"/>
      <protection/>
    </xf>
    <xf numFmtId="0" fontId="1" fillId="0" borderId="10" xfId="98" applyFont="1" applyFill="1" applyBorder="1" applyAlignment="1">
      <alignment horizontal="left" vertical="center" wrapText="1"/>
      <protection/>
    </xf>
    <xf numFmtId="0" fontId="1" fillId="25" borderId="10" xfId="98" applyFont="1" applyFill="1" applyBorder="1" applyAlignment="1">
      <alignment horizontal="left" vertical="center" wrapText="1"/>
      <protection/>
    </xf>
    <xf numFmtId="189" fontId="1" fillId="0" borderId="10" xfId="98" applyNumberFormat="1" applyFont="1" applyFill="1" applyBorder="1" applyAlignment="1">
      <alignment horizontal="right" vertical="center" wrapText="1"/>
      <protection/>
    </xf>
    <xf numFmtId="189" fontId="1" fillId="25" borderId="10" xfId="98" applyNumberFormat="1" applyFont="1" applyFill="1" applyBorder="1" applyAlignment="1">
      <alignment horizontal="right" vertical="center" wrapText="1"/>
      <protection/>
    </xf>
    <xf numFmtId="191" fontId="1" fillId="0" borderId="10" xfId="0" applyNumberFormat="1" applyFont="1" applyFill="1" applyBorder="1" applyAlignment="1">
      <alignment horizontal="right" vertical="center" wrapText="1"/>
    </xf>
    <xf numFmtId="0" fontId="1" fillId="25" borderId="10" xfId="98" applyFont="1" applyFill="1" applyBorder="1" applyAlignment="1">
      <alignment horizontal="center" vertical="center" wrapText="1"/>
      <protection/>
    </xf>
    <xf numFmtId="185" fontId="21" fillId="0" borderId="10" xfId="98" applyNumberFormat="1" applyFont="1" applyFill="1" applyBorder="1" applyAlignment="1">
      <alignment horizontal="right" vertical="center" wrapText="1"/>
      <protection/>
    </xf>
    <xf numFmtId="4" fontId="1" fillId="25" borderId="12" xfId="0" applyNumberFormat="1" applyFont="1" applyFill="1" applyBorder="1" applyAlignment="1">
      <alignment vertical="center" wrapText="1"/>
    </xf>
    <xf numFmtId="185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91" fontId="21" fillId="0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5" fontId="21" fillId="0" borderId="12" xfId="0" applyNumberFormat="1" applyFont="1" applyFill="1" applyBorder="1" applyAlignment="1">
      <alignment vertical="center" wrapText="1"/>
    </xf>
    <xf numFmtId="185" fontId="21" fillId="0" borderId="10" xfId="0" applyNumberFormat="1" applyFont="1" applyFill="1" applyBorder="1" applyAlignment="1">
      <alignment horizontal="right" vertical="center" wrapText="1"/>
    </xf>
    <xf numFmtId="191" fontId="21" fillId="0" borderId="10" xfId="0" applyNumberFormat="1" applyFont="1" applyFill="1" applyBorder="1" applyAlignment="1">
      <alignment horizontal="right" vertical="center" wrapText="1"/>
    </xf>
    <xf numFmtId="0" fontId="1" fillId="0" borderId="16" xfId="106" applyFont="1" applyFill="1" applyBorder="1" applyAlignment="1">
      <alignment horizontal="center" vertical="center" wrapText="1"/>
      <protection/>
    </xf>
    <xf numFmtId="0" fontId="1" fillId="0" borderId="16" xfId="98" applyFont="1" applyFill="1" applyBorder="1" applyAlignment="1">
      <alignment horizontal="left" vertical="center" wrapText="1"/>
      <protection/>
    </xf>
    <xf numFmtId="191" fontId="21" fillId="0" borderId="10" xfId="105" applyNumberFormat="1" applyFont="1" applyFill="1" applyBorder="1" applyAlignment="1">
      <alignment horizontal="left" vertical="center" wrapText="1"/>
      <protection/>
    </xf>
    <xf numFmtId="191" fontId="1" fillId="0" borderId="10" xfId="105" applyNumberFormat="1" applyFont="1" applyFill="1" applyBorder="1" applyAlignment="1">
      <alignment horizontal="center" vertical="center" wrapText="1"/>
      <protection/>
    </xf>
    <xf numFmtId="0" fontId="1" fillId="0" borderId="16" xfId="98" applyFont="1" applyFill="1" applyBorder="1" applyAlignment="1">
      <alignment horizontal="center" vertical="center" wrapText="1"/>
      <protection/>
    </xf>
    <xf numFmtId="2" fontId="1" fillId="0" borderId="10" xfId="105" applyNumberFormat="1" applyFont="1" applyBorder="1" applyAlignment="1">
      <alignment horizontal="center" vertical="center" wrapText="1"/>
      <protection/>
    </xf>
    <xf numFmtId="2" fontId="1" fillId="0" borderId="15" xfId="105" applyNumberFormat="1" applyFont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185" fontId="21" fillId="0" borderId="10" xfId="0" applyNumberFormat="1" applyFont="1" applyFill="1" applyBorder="1" applyAlignment="1">
      <alignment vertical="center" wrapText="1"/>
    </xf>
    <xf numFmtId="0" fontId="1" fillId="0" borderId="10" xfId="106" applyFont="1" applyFill="1" applyBorder="1" applyAlignment="1">
      <alignment horizontal="center" vertical="center" wrapText="1"/>
      <protection/>
    </xf>
    <xf numFmtId="0" fontId="1" fillId="0" borderId="10" xfId="98" applyFont="1" applyFill="1" applyBorder="1" applyAlignment="1">
      <alignment horizontal="left" vertical="center" wrapText="1"/>
      <protection/>
    </xf>
    <xf numFmtId="191" fontId="21" fillId="0" borderId="10" xfId="0" applyNumberFormat="1" applyFont="1" applyFill="1" applyBorder="1" applyAlignment="1">
      <alignment vertical="center" wrapText="1"/>
    </xf>
    <xf numFmtId="0" fontId="1" fillId="0" borderId="10" xfId="98" applyFont="1" applyFill="1" applyBorder="1" applyAlignment="1" quotePrefix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2" fontId="1" fillId="0" borderId="10" xfId="110" applyNumberFormat="1" applyFont="1" applyFill="1" applyBorder="1" applyAlignment="1" applyProtection="1">
      <alignment vertical="center" wrapText="1"/>
      <protection locked="0"/>
    </xf>
    <xf numFmtId="185" fontId="1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1" fontId="21" fillId="0" borderId="12" xfId="98" applyNumberFormat="1" applyFont="1" applyFill="1" applyBorder="1" applyAlignment="1">
      <alignment horizontal="right" vertical="center" wrapText="1"/>
      <protection/>
    </xf>
    <xf numFmtId="185" fontId="25" fillId="0" borderId="12" xfId="98" applyNumberFormat="1" applyFont="1" applyFill="1" applyBorder="1" applyAlignment="1">
      <alignment horizontal="right" vertical="center" wrapText="1"/>
      <protection/>
    </xf>
    <xf numFmtId="191" fontId="1" fillId="0" borderId="12" xfId="0" applyNumberFormat="1" applyFont="1" applyFill="1" applyBorder="1" applyAlignment="1">
      <alignment vertical="center" wrapText="1"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10" xfId="97" applyFont="1" applyFill="1" applyBorder="1" applyAlignment="1">
      <alignment horizontal="left" vertical="center" wrapText="1"/>
      <protection/>
    </xf>
    <xf numFmtId="185" fontId="1" fillId="0" borderId="10" xfId="97" applyNumberFormat="1" applyFont="1" applyFill="1" applyBorder="1" applyAlignment="1">
      <alignment horizontal="center" vertical="center" wrapText="1"/>
      <protection/>
    </xf>
    <xf numFmtId="185" fontId="1" fillId="0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91" fontId="1" fillId="0" borderId="12" xfId="98" applyNumberFormat="1" applyFont="1" applyFill="1" applyBorder="1" applyAlignment="1">
      <alignment vertical="center" wrapText="1"/>
      <protection/>
    </xf>
    <xf numFmtId="189" fontId="1" fillId="0" borderId="10" xfId="0" applyNumberFormat="1" applyFont="1" applyFill="1" applyBorder="1" applyAlignment="1">
      <alignment horizontal="right" vertical="center" wrapText="1"/>
    </xf>
    <xf numFmtId="206" fontId="1" fillId="0" borderId="10" xfId="71" applyNumberFormat="1" applyFont="1" applyBorder="1" applyAlignment="1">
      <alignment horizontal="center" vertical="center"/>
    </xf>
    <xf numFmtId="43" fontId="1" fillId="0" borderId="10" xfId="71" applyFont="1" applyBorder="1" applyAlignment="1">
      <alignment horizontal="center" vertical="center" wrapText="1"/>
    </xf>
    <xf numFmtId="191" fontId="1" fillId="0" borderId="10" xfId="98" applyNumberFormat="1" applyFont="1" applyFill="1" applyBorder="1" applyAlignment="1">
      <alignment horizontal="right" vertical="center" wrapText="1"/>
      <protection/>
    </xf>
    <xf numFmtId="185" fontId="21" fillId="0" borderId="10" xfId="98" applyNumberFormat="1" applyFont="1" applyFill="1" applyBorder="1" applyAlignment="1">
      <alignment horizontal="center" vertical="center" wrapText="1"/>
      <protection/>
    </xf>
    <xf numFmtId="185" fontId="1" fillId="0" borderId="10" xfId="98" applyNumberFormat="1" applyFont="1" applyFill="1" applyBorder="1" applyAlignment="1">
      <alignment horizontal="center" vertical="center" wrapText="1"/>
      <protection/>
    </xf>
    <xf numFmtId="0" fontId="1" fillId="0" borderId="10" xfId="98" applyFont="1" applyBorder="1" applyAlignment="1">
      <alignment vertical="center"/>
      <protection/>
    </xf>
    <xf numFmtId="191" fontId="1" fillId="0" borderId="12" xfId="98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10" xfId="98" applyFont="1" applyFill="1" applyBorder="1" applyAlignment="1">
      <alignment vertical="center" wrapText="1"/>
      <protection/>
    </xf>
    <xf numFmtId="185" fontId="1" fillId="0" borderId="10" xfId="107" applyNumberFormat="1" applyFont="1" applyFill="1" applyBorder="1" applyAlignment="1">
      <alignment vertical="center" wrapText="1"/>
      <protection/>
    </xf>
    <xf numFmtId="185" fontId="1" fillId="0" borderId="10" xfId="107" applyNumberFormat="1" applyFont="1" applyFill="1" applyBorder="1" applyAlignment="1">
      <alignment horizontal="right" vertical="center" wrapText="1"/>
      <protection/>
    </xf>
    <xf numFmtId="185" fontId="21" fillId="0" borderId="10" xfId="107" applyNumberFormat="1" applyFont="1" applyFill="1" applyBorder="1" applyAlignment="1">
      <alignment vertical="center" wrapText="1"/>
      <protection/>
    </xf>
    <xf numFmtId="0" fontId="1" fillId="0" borderId="17" xfId="98" applyFont="1" applyBorder="1" applyAlignment="1">
      <alignment vertical="center" wrapText="1"/>
      <protection/>
    </xf>
    <xf numFmtId="191" fontId="21" fillId="0" borderId="10" xfId="98" applyNumberFormat="1" applyFont="1" applyFill="1" applyBorder="1" applyAlignment="1">
      <alignment horizontal="right" vertical="center" wrapText="1"/>
      <protection/>
    </xf>
    <xf numFmtId="0" fontId="1" fillId="0" borderId="10" xfId="98" applyFont="1" applyBorder="1" applyAlignment="1">
      <alignment horizontal="center" vertical="center" wrapText="1"/>
      <protection/>
    </xf>
    <xf numFmtId="0" fontId="1" fillId="0" borderId="18" xfId="98" applyFont="1" applyBorder="1" applyAlignment="1">
      <alignment vertical="center" wrapText="1"/>
      <protection/>
    </xf>
    <xf numFmtId="0" fontId="1" fillId="0" borderId="14" xfId="0" applyFont="1" applyFill="1" applyBorder="1" applyAlignment="1">
      <alignment vertical="center" wrapText="1"/>
    </xf>
    <xf numFmtId="185" fontId="21" fillId="0" borderId="1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185" fontId="1" fillId="0" borderId="15" xfId="0" applyNumberFormat="1" applyFont="1" applyFill="1" applyBorder="1" applyAlignment="1">
      <alignment horizontal="center" vertical="center" wrapText="1"/>
    </xf>
    <xf numFmtId="185" fontId="1" fillId="0" borderId="2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85" fontId="1" fillId="25" borderId="12" xfId="0" applyNumberFormat="1" applyFont="1" applyFill="1" applyBorder="1" applyAlignment="1">
      <alignment horizontal="left" vertical="center" wrapText="1"/>
    </xf>
    <xf numFmtId="185" fontId="1" fillId="25" borderId="10" xfId="0" applyNumberFormat="1" applyFont="1" applyFill="1" applyBorder="1" applyAlignment="1">
      <alignment horizontal="right" vertical="center" wrapText="1"/>
    </xf>
    <xf numFmtId="185" fontId="1" fillId="25" borderId="10" xfId="0" applyNumberFormat="1" applyFont="1" applyFill="1" applyBorder="1" applyAlignment="1">
      <alignment horizontal="center" vertical="center" wrapText="1"/>
    </xf>
    <xf numFmtId="185" fontId="25" fillId="0" borderId="10" xfId="98" applyNumberFormat="1" applyFont="1" applyFill="1" applyBorder="1" applyAlignment="1">
      <alignment horizontal="right" vertical="center" wrapText="1"/>
      <protection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111" applyFont="1" applyFill="1" applyBorder="1" applyAlignment="1">
      <alignment horizontal="justify" vertical="center" wrapText="1"/>
      <protection/>
    </xf>
    <xf numFmtId="4" fontId="21" fillId="25" borderId="12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111" applyFont="1" applyBorder="1" applyAlignment="1">
      <alignment horizontal="justify" vertical="center" wrapText="1"/>
      <protection/>
    </xf>
    <xf numFmtId="4" fontId="21" fillId="0" borderId="12" xfId="0" applyNumberFormat="1" applyFont="1" applyFill="1" applyBorder="1" applyAlignment="1">
      <alignment vertical="center" wrapText="1"/>
    </xf>
    <xf numFmtId="0" fontId="1" fillId="0" borderId="10" xfId="111" applyFont="1" applyFill="1" applyBorder="1" applyAlignment="1">
      <alignment horizontal="justify" vertical="center" wrapText="1"/>
      <protection/>
    </xf>
    <xf numFmtId="0" fontId="1" fillId="0" borderId="10" xfId="105" applyFont="1" applyFill="1" applyBorder="1" applyAlignment="1">
      <alignment horizontal="center" vertical="center" wrapText="1"/>
      <protection/>
    </xf>
    <xf numFmtId="0" fontId="1" fillId="0" borderId="10" xfId="105" applyFont="1" applyBorder="1" applyAlignment="1">
      <alignment horizontal="center" vertical="center" wrapText="1"/>
      <protection/>
    </xf>
    <xf numFmtId="0" fontId="1" fillId="0" borderId="14" xfId="105" applyFont="1" applyFill="1" applyBorder="1" applyAlignment="1">
      <alignment horizontal="center" vertical="center" wrapText="1"/>
      <protection/>
    </xf>
    <xf numFmtId="194" fontId="1" fillId="0" borderId="10" xfId="0" applyNumberFormat="1" applyFont="1" applyFill="1" applyBorder="1" applyAlignment="1">
      <alignment horizontal="left" vertical="center" wrapText="1"/>
    </xf>
    <xf numFmtId="191" fontId="1" fillId="25" borderId="10" xfId="0" applyNumberFormat="1" applyFont="1" applyFill="1" applyBorder="1" applyAlignment="1">
      <alignment vertical="center" wrapText="1"/>
    </xf>
    <xf numFmtId="0" fontId="1" fillId="0" borderId="10" xfId="105" applyFont="1" applyBorder="1" applyAlignment="1">
      <alignment vertical="center" wrapText="1"/>
      <protection/>
    </xf>
    <xf numFmtId="0" fontId="1" fillId="0" borderId="18" xfId="105" applyFont="1" applyBorder="1" applyAlignment="1">
      <alignment horizontal="center" vertical="center" wrapText="1"/>
      <protection/>
    </xf>
    <xf numFmtId="185" fontId="25" fillId="0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3" fontId="1" fillId="0" borderId="10" xfId="71" applyNumberFormat="1" applyFont="1" applyFill="1" applyBorder="1" applyAlignment="1">
      <alignment vertical="center" wrapText="1"/>
    </xf>
    <xf numFmtId="185" fontId="3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1" fontId="1" fillId="0" borderId="12" xfId="0" applyNumberFormat="1" applyFont="1" applyFill="1" applyBorder="1" applyAlignment="1">
      <alignment horizontal="center" vertical="center" wrapText="1"/>
    </xf>
    <xf numFmtId="0" fontId="1" fillId="0" borderId="10" xfId="105" applyFont="1" applyFill="1" applyBorder="1" applyAlignment="1">
      <alignment horizontal="left" vertical="center" wrapText="1"/>
      <protection/>
    </xf>
    <xf numFmtId="0" fontId="21" fillId="0" borderId="14" xfId="106" applyFont="1" applyFill="1" applyBorder="1" applyAlignment="1">
      <alignment horizontal="center" vertical="center" wrapText="1"/>
      <protection/>
    </xf>
    <xf numFmtId="0" fontId="21" fillId="0" borderId="10" xfId="98" applyFont="1" applyFill="1" applyBorder="1" applyAlignment="1">
      <alignment horizontal="left" vertical="center" wrapText="1"/>
      <protection/>
    </xf>
    <xf numFmtId="0" fontId="1" fillId="0" borderId="14" xfId="106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" fillId="0" borderId="15" xfId="98" applyFont="1" applyFill="1" applyBorder="1" applyAlignment="1">
      <alignment horizontal="center" vertical="center" wrapText="1"/>
      <protection/>
    </xf>
    <xf numFmtId="0" fontId="1" fillId="0" borderId="18" xfId="98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2" xfId="72"/>
    <cellStyle name="Comma 25 2" xfId="73"/>
    <cellStyle name="Currency" xfId="74"/>
    <cellStyle name="Currency [0]" xfId="75"/>
    <cellStyle name="Currency 2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 4" xfId="100"/>
    <cellStyle name="Normal 22" xfId="101"/>
    <cellStyle name="Normal 3" xfId="102"/>
    <cellStyle name="Normal 3 2" xfId="103"/>
    <cellStyle name="Normal 3 3" xfId="104"/>
    <cellStyle name="Normal 4" xfId="105"/>
    <cellStyle name="Normal 4 2" xfId="106"/>
    <cellStyle name="Normal 5" xfId="107"/>
    <cellStyle name="Normal 7" xfId="108"/>
    <cellStyle name="Normal 9" xfId="109"/>
    <cellStyle name="Normal_bieu 11" xfId="110"/>
    <cellStyle name="Normal_Sheet1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  <cellStyle name="千分位_Book1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Zalo%20Received%20Files\1.BIEU%20DANG%20KY%20DANH%20MUC%20THU%20HOI%20DAT%202021%20(Thi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CONG TRINH DU AN"/>
      <sheetName val="DM PHAP LY"/>
      <sheetName val="DAT CONG"/>
    </sheetNames>
    <sheetDataSet>
      <sheetData sheetId="2">
        <row r="13">
          <cell r="B13" t="str">
            <v>Đường Nguyễn Tất Thành , phường An Lộc</v>
          </cell>
        </row>
        <row r="14">
          <cell r="B14" t="str">
            <v>Đường Võ Nguyên Giáp, phường An Lộc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="85" zoomScaleNormal="85" zoomScalePageLayoutView="0" workbookViewId="0" topLeftCell="A2">
      <selection activeCell="A4" sqref="A4:U4"/>
    </sheetView>
  </sheetViews>
  <sheetFormatPr defaultColWidth="9.140625" defaultRowHeight="12.75"/>
  <cols>
    <col min="1" max="1" width="4.7109375" style="3" customWidth="1"/>
    <col min="2" max="2" width="32.00390625" style="7" customWidth="1"/>
    <col min="3" max="3" width="9.140625" style="96" customWidth="1"/>
    <col min="4" max="4" width="9.28125" style="96" customWidth="1"/>
    <col min="5" max="5" width="8.7109375" style="5" customWidth="1"/>
    <col min="6" max="6" width="8.8515625" style="2" customWidth="1"/>
    <col min="7" max="7" width="8.421875" style="2" customWidth="1"/>
    <col min="8" max="8" width="6.8515625" style="2" customWidth="1"/>
    <col min="9" max="9" width="8.28125" style="2" customWidth="1"/>
    <col min="10" max="10" width="7.57421875" style="2" customWidth="1"/>
    <col min="11" max="11" width="9.00390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9.28125" style="2" customWidth="1"/>
    <col min="20" max="20" width="13.57421875" style="3" customWidth="1"/>
    <col min="21" max="21" width="14.7109375" style="3" customWidth="1"/>
    <col min="22" max="16384" width="9.140625" style="3" customWidth="1"/>
  </cols>
  <sheetData>
    <row r="1" spans="1:2" ht="12.75" hidden="1">
      <c r="A1" s="191"/>
      <c r="B1" s="191"/>
    </row>
    <row r="2" spans="1:3" ht="12.75">
      <c r="A2" s="191" t="s">
        <v>43</v>
      </c>
      <c r="B2" s="191"/>
      <c r="C2" s="191"/>
    </row>
    <row r="3" spans="1:21" ht="15.75" customHeight="1">
      <c r="A3" s="192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5.75" customHeight="1">
      <c r="A4" s="193" t="s">
        <v>292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ht="15.75" customHeight="1">
      <c r="A5" s="4"/>
      <c r="B5" s="4"/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4" t="s">
        <v>42</v>
      </c>
      <c r="S5" s="194"/>
      <c r="T5" s="194"/>
      <c r="U5" s="194"/>
    </row>
    <row r="6" spans="1:21" s="4" customFormat="1" ht="12.75" customHeight="1">
      <c r="A6" s="195" t="s">
        <v>0</v>
      </c>
      <c r="B6" s="195" t="s">
        <v>1</v>
      </c>
      <c r="C6" s="196" t="s">
        <v>46</v>
      </c>
      <c r="D6" s="197" t="s">
        <v>47</v>
      </c>
      <c r="E6" s="198" t="s">
        <v>2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8"/>
      <c r="R6" s="8"/>
      <c r="S6" s="8"/>
      <c r="T6" s="206" t="s">
        <v>49</v>
      </c>
      <c r="U6" s="206" t="s">
        <v>40</v>
      </c>
    </row>
    <row r="7" spans="1:21" s="4" customFormat="1" ht="12.75" customHeight="1">
      <c r="A7" s="195"/>
      <c r="B7" s="195"/>
      <c r="C7" s="196"/>
      <c r="D7" s="197"/>
      <c r="E7" s="197" t="s">
        <v>48</v>
      </c>
      <c r="F7" s="198" t="s">
        <v>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10"/>
      <c r="R7" s="10"/>
      <c r="S7" s="9"/>
      <c r="T7" s="207"/>
      <c r="U7" s="207"/>
    </row>
    <row r="8" spans="1:21" s="4" customFormat="1" ht="63.75">
      <c r="A8" s="195"/>
      <c r="B8" s="195"/>
      <c r="C8" s="196"/>
      <c r="D8" s="197"/>
      <c r="E8" s="197"/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208"/>
      <c r="U8" s="208"/>
    </row>
    <row r="9" spans="1:21" s="6" customFormat="1" ht="25.5">
      <c r="A9" s="11" t="s">
        <v>18</v>
      </c>
      <c r="B9" s="11" t="s">
        <v>19</v>
      </c>
      <c r="C9" s="97" t="s">
        <v>20</v>
      </c>
      <c r="D9" s="14" t="s">
        <v>21</v>
      </c>
      <c r="E9" s="14" t="s">
        <v>22</v>
      </c>
      <c r="F9" s="14" t="s">
        <v>23</v>
      </c>
      <c r="G9" s="14" t="s">
        <v>24</v>
      </c>
      <c r="H9" s="19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  <c r="Q9" s="11" t="s">
        <v>34</v>
      </c>
      <c r="R9" s="11" t="s">
        <v>35</v>
      </c>
      <c r="S9" s="11" t="s">
        <v>36</v>
      </c>
      <c r="T9" s="11" t="s">
        <v>37</v>
      </c>
      <c r="U9" s="11" t="s">
        <v>38</v>
      </c>
    </row>
    <row r="10" spans="1:21" ht="16.5" customHeight="1">
      <c r="A10" s="200" t="s">
        <v>52</v>
      </c>
      <c r="B10" s="201"/>
      <c r="C10" s="99">
        <f>C11+C13</f>
        <v>123.44999999999999</v>
      </c>
      <c r="D10" s="99">
        <f aca="true" t="shared" si="0" ref="D10:S10">D11+D13</f>
        <v>13.92</v>
      </c>
      <c r="E10" s="99">
        <f t="shared" si="0"/>
        <v>109.52999999999999</v>
      </c>
      <c r="F10" s="99">
        <f t="shared" si="0"/>
        <v>87.17</v>
      </c>
      <c r="G10" s="99">
        <f t="shared" si="0"/>
        <v>1.66</v>
      </c>
      <c r="H10" s="99">
        <f t="shared" si="0"/>
        <v>0.78</v>
      </c>
      <c r="I10" s="99">
        <f t="shared" si="0"/>
        <v>6.86</v>
      </c>
      <c r="J10" s="99">
        <f t="shared" si="0"/>
        <v>0.71</v>
      </c>
      <c r="K10" s="99">
        <f t="shared" si="0"/>
        <v>0</v>
      </c>
      <c r="L10" s="99">
        <f t="shared" si="0"/>
        <v>4.59</v>
      </c>
      <c r="M10" s="99">
        <f t="shared" si="0"/>
        <v>0.19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S10" s="99">
        <f t="shared" si="0"/>
        <v>7.57</v>
      </c>
      <c r="T10" s="13"/>
      <c r="U10" s="100"/>
    </row>
    <row r="11" spans="1:21" ht="16.5" customHeight="1">
      <c r="A11" s="98" t="s">
        <v>39</v>
      </c>
      <c r="B11" s="63" t="s">
        <v>105</v>
      </c>
      <c r="C11" s="101">
        <f>D11+E11</f>
        <v>117.44999999999999</v>
      </c>
      <c r="D11" s="102">
        <f aca="true" t="shared" si="1" ref="D11:S11">SUM(D12:D12)</f>
        <v>13.92</v>
      </c>
      <c r="E11" s="102">
        <f t="shared" si="1"/>
        <v>103.52999999999999</v>
      </c>
      <c r="F11" s="102">
        <f t="shared" si="1"/>
        <v>87.17</v>
      </c>
      <c r="G11" s="102">
        <f t="shared" si="1"/>
        <v>1.66</v>
      </c>
      <c r="H11" s="102">
        <f t="shared" si="1"/>
        <v>0.78</v>
      </c>
      <c r="I11" s="102">
        <f t="shared" si="1"/>
        <v>6.86</v>
      </c>
      <c r="J11" s="102">
        <f t="shared" si="1"/>
        <v>0.71</v>
      </c>
      <c r="K11" s="102">
        <f t="shared" si="1"/>
        <v>0</v>
      </c>
      <c r="L11" s="102">
        <f t="shared" si="1"/>
        <v>4.59</v>
      </c>
      <c r="M11" s="102">
        <f t="shared" si="1"/>
        <v>0.19</v>
      </c>
      <c r="N11" s="102">
        <f t="shared" si="1"/>
        <v>0</v>
      </c>
      <c r="O11" s="102">
        <f t="shared" si="1"/>
        <v>0</v>
      </c>
      <c r="P11" s="102">
        <f t="shared" si="1"/>
        <v>0</v>
      </c>
      <c r="Q11" s="102">
        <f t="shared" si="1"/>
        <v>0</v>
      </c>
      <c r="R11" s="102">
        <f t="shared" si="1"/>
        <v>0</v>
      </c>
      <c r="S11" s="102">
        <f t="shared" si="1"/>
        <v>1.57</v>
      </c>
      <c r="T11" s="13"/>
      <c r="U11" s="100"/>
    </row>
    <row r="12" spans="1:21" s="180" customFormat="1" ht="114" customHeight="1">
      <c r="A12" s="182">
        <v>1</v>
      </c>
      <c r="B12" s="51" t="s">
        <v>106</v>
      </c>
      <c r="C12" s="99">
        <f>D12+E12</f>
        <v>117.44999999999999</v>
      </c>
      <c r="D12" s="49">
        <v>13.92</v>
      </c>
      <c r="E12" s="103">
        <f>SUM(F12:S12)</f>
        <v>103.52999999999999</v>
      </c>
      <c r="F12" s="183">
        <v>87.17</v>
      </c>
      <c r="G12" s="183">
        <v>1.66</v>
      </c>
      <c r="H12" s="183">
        <v>0.78</v>
      </c>
      <c r="I12" s="183">
        <v>6.86</v>
      </c>
      <c r="J12" s="183">
        <v>0.71</v>
      </c>
      <c r="K12" s="49"/>
      <c r="L12" s="49">
        <v>4.59</v>
      </c>
      <c r="M12" s="49">
        <v>0.19</v>
      </c>
      <c r="N12" s="64"/>
      <c r="O12" s="64"/>
      <c r="P12" s="64"/>
      <c r="Q12" s="64"/>
      <c r="R12" s="64"/>
      <c r="S12" s="64">
        <v>1.57</v>
      </c>
      <c r="T12" s="184" t="s">
        <v>277</v>
      </c>
      <c r="U12" s="185"/>
    </row>
    <row r="13" spans="1:21" ht="16.5" customHeight="1">
      <c r="A13" s="98" t="s">
        <v>51</v>
      </c>
      <c r="B13" s="63" t="s">
        <v>207</v>
      </c>
      <c r="C13" s="101">
        <f>D13+E13</f>
        <v>6</v>
      </c>
      <c r="D13" s="102">
        <f>SUM(D14:D14)</f>
        <v>0</v>
      </c>
      <c r="E13" s="102">
        <f aca="true" t="shared" si="2" ref="E13:S13">SUM(E14:E14)</f>
        <v>6</v>
      </c>
      <c r="F13" s="102">
        <f t="shared" si="2"/>
        <v>0</v>
      </c>
      <c r="G13" s="102">
        <f t="shared" si="2"/>
        <v>0</v>
      </c>
      <c r="H13" s="102">
        <f t="shared" si="2"/>
        <v>0</v>
      </c>
      <c r="I13" s="102">
        <f t="shared" si="2"/>
        <v>0</v>
      </c>
      <c r="J13" s="102">
        <f t="shared" si="2"/>
        <v>0</v>
      </c>
      <c r="K13" s="102">
        <f t="shared" si="2"/>
        <v>0</v>
      </c>
      <c r="L13" s="102">
        <f t="shared" si="2"/>
        <v>0</v>
      </c>
      <c r="M13" s="102">
        <f t="shared" si="2"/>
        <v>0</v>
      </c>
      <c r="N13" s="102">
        <f t="shared" si="2"/>
        <v>0</v>
      </c>
      <c r="O13" s="102">
        <f t="shared" si="2"/>
        <v>0</v>
      </c>
      <c r="P13" s="102">
        <f t="shared" si="2"/>
        <v>0</v>
      </c>
      <c r="Q13" s="102">
        <f t="shared" si="2"/>
        <v>0</v>
      </c>
      <c r="R13" s="102">
        <f t="shared" si="2"/>
        <v>0</v>
      </c>
      <c r="S13" s="102">
        <f t="shared" si="2"/>
        <v>6</v>
      </c>
      <c r="T13" s="13"/>
      <c r="U13" s="100"/>
    </row>
    <row r="14" spans="1:21" ht="50.25" customHeight="1">
      <c r="A14" s="104">
        <v>1</v>
      </c>
      <c r="B14" s="105" t="s">
        <v>215</v>
      </c>
      <c r="C14" s="99">
        <f>D14+E14</f>
        <v>6</v>
      </c>
      <c r="D14" s="106"/>
      <c r="E14" s="103">
        <f>SUM(F14:S14)</f>
        <v>6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>
        <v>6</v>
      </c>
      <c r="T14" s="108" t="s">
        <v>209</v>
      </c>
      <c r="U14" s="108"/>
    </row>
    <row r="15" spans="1:21" ht="20.25" customHeight="1">
      <c r="A15" s="200" t="s">
        <v>57</v>
      </c>
      <c r="B15" s="201"/>
      <c r="C15" s="99">
        <f>C16+C21+C23+C26+C28</f>
        <v>201.483</v>
      </c>
      <c r="D15" s="99">
        <f aca="true" t="shared" si="3" ref="D15:S15">D16+D21+D23+D26+D28</f>
        <v>58.88</v>
      </c>
      <c r="E15" s="99">
        <f t="shared" si="3"/>
        <v>142.603</v>
      </c>
      <c r="F15" s="99">
        <f t="shared" si="3"/>
        <v>84.53850000000001</v>
      </c>
      <c r="G15" s="99">
        <f t="shared" si="3"/>
        <v>17.7185</v>
      </c>
      <c r="H15" s="99">
        <f t="shared" si="3"/>
        <v>3.93</v>
      </c>
      <c r="I15" s="99">
        <f t="shared" si="3"/>
        <v>7.23</v>
      </c>
      <c r="J15" s="99">
        <f t="shared" si="3"/>
        <v>6.72</v>
      </c>
      <c r="K15" s="99">
        <f t="shared" si="3"/>
        <v>3.725</v>
      </c>
      <c r="L15" s="99">
        <f t="shared" si="3"/>
        <v>10.469999999999997</v>
      </c>
      <c r="M15" s="99">
        <f t="shared" si="3"/>
        <v>0</v>
      </c>
      <c r="N15" s="99">
        <f t="shared" si="3"/>
        <v>0</v>
      </c>
      <c r="O15" s="99">
        <f t="shared" si="3"/>
        <v>0</v>
      </c>
      <c r="P15" s="99">
        <f t="shared" si="3"/>
        <v>0</v>
      </c>
      <c r="Q15" s="99">
        <f t="shared" si="3"/>
        <v>0</v>
      </c>
      <c r="R15" s="99">
        <f t="shared" si="3"/>
        <v>0</v>
      </c>
      <c r="S15" s="99">
        <f t="shared" si="3"/>
        <v>8.271</v>
      </c>
      <c r="T15" s="13"/>
      <c r="U15" s="109"/>
    </row>
    <row r="16" spans="1:21" ht="36.75" customHeight="1">
      <c r="A16" s="52" t="s">
        <v>39</v>
      </c>
      <c r="B16" s="63" t="s">
        <v>109</v>
      </c>
      <c r="C16" s="101">
        <f aca="true" t="shared" si="4" ref="C16:C25">D16+E16</f>
        <v>186.81</v>
      </c>
      <c r="D16" s="102">
        <f>SUM(D17:D20)</f>
        <v>58.88</v>
      </c>
      <c r="E16" s="102">
        <f aca="true" t="shared" si="5" ref="E16:S16">SUM(E17:E20)</f>
        <v>127.93</v>
      </c>
      <c r="F16" s="102">
        <f t="shared" si="5"/>
        <v>75.44000000000001</v>
      </c>
      <c r="G16" s="102">
        <f t="shared" si="5"/>
        <v>16.16</v>
      </c>
      <c r="H16" s="102">
        <f t="shared" si="5"/>
        <v>3.93</v>
      </c>
      <c r="I16" s="102">
        <f t="shared" si="5"/>
        <v>7.23</v>
      </c>
      <c r="J16" s="102">
        <f t="shared" si="5"/>
        <v>6.72</v>
      </c>
      <c r="K16" s="102">
        <f t="shared" si="5"/>
        <v>3.69</v>
      </c>
      <c r="L16" s="102">
        <f t="shared" si="5"/>
        <v>8.669999999999998</v>
      </c>
      <c r="M16" s="102">
        <f t="shared" si="5"/>
        <v>0</v>
      </c>
      <c r="N16" s="102">
        <f t="shared" si="5"/>
        <v>0</v>
      </c>
      <c r="O16" s="102">
        <f t="shared" si="5"/>
        <v>0</v>
      </c>
      <c r="P16" s="102">
        <f t="shared" si="5"/>
        <v>0</v>
      </c>
      <c r="Q16" s="102">
        <f t="shared" si="5"/>
        <v>0</v>
      </c>
      <c r="R16" s="102">
        <f t="shared" si="5"/>
        <v>0</v>
      </c>
      <c r="S16" s="102">
        <f t="shared" si="5"/>
        <v>6.09</v>
      </c>
      <c r="T16" s="13"/>
      <c r="U16" s="110"/>
    </row>
    <row r="17" spans="1:22" s="180" customFormat="1" ht="124.5" customHeight="1">
      <c r="A17" s="13">
        <v>1</v>
      </c>
      <c r="B17" s="51" t="s">
        <v>107</v>
      </c>
      <c r="C17" s="99">
        <f t="shared" si="4"/>
        <v>82.21000000000002</v>
      </c>
      <c r="D17" s="49">
        <v>4.54</v>
      </c>
      <c r="E17" s="103">
        <f>SUM(F17:S17)</f>
        <v>77.67000000000002</v>
      </c>
      <c r="F17" s="49">
        <v>64.51</v>
      </c>
      <c r="G17" s="49">
        <v>1.17</v>
      </c>
      <c r="H17" s="49">
        <v>2.8</v>
      </c>
      <c r="I17" s="49">
        <v>7.23</v>
      </c>
      <c r="J17" s="49"/>
      <c r="K17" s="49"/>
      <c r="L17" s="49">
        <v>1.79</v>
      </c>
      <c r="M17" s="49"/>
      <c r="N17" s="49"/>
      <c r="O17" s="49"/>
      <c r="P17" s="49"/>
      <c r="Q17" s="49"/>
      <c r="R17" s="49"/>
      <c r="S17" s="49">
        <v>0.17</v>
      </c>
      <c r="T17" s="64" t="s">
        <v>108</v>
      </c>
      <c r="U17" s="111"/>
      <c r="V17" s="181"/>
    </row>
    <row r="18" spans="1:22" ht="159.75" customHeight="1">
      <c r="A18" s="13">
        <v>2</v>
      </c>
      <c r="B18" s="51" t="s">
        <v>110</v>
      </c>
      <c r="C18" s="99">
        <f t="shared" si="4"/>
        <v>9.29</v>
      </c>
      <c r="D18" s="49">
        <v>1.86</v>
      </c>
      <c r="E18" s="103">
        <f>SUM(F18:S18)</f>
        <v>7.429999999999999</v>
      </c>
      <c r="F18" s="49">
        <v>1.22</v>
      </c>
      <c r="G18" s="49">
        <v>1.39</v>
      </c>
      <c r="H18" s="49">
        <v>1.11</v>
      </c>
      <c r="I18" s="49"/>
      <c r="J18" s="49">
        <v>0.93</v>
      </c>
      <c r="K18" s="49"/>
      <c r="L18" s="49">
        <v>2.32</v>
      </c>
      <c r="M18" s="49"/>
      <c r="N18" s="49"/>
      <c r="O18" s="49"/>
      <c r="P18" s="49"/>
      <c r="Q18" s="49"/>
      <c r="R18" s="49"/>
      <c r="S18" s="49">
        <v>0.46</v>
      </c>
      <c r="T18" s="64" t="s">
        <v>278</v>
      </c>
      <c r="U18" s="13"/>
      <c r="V18" s="112"/>
    </row>
    <row r="19" spans="1:22" ht="124.5" customHeight="1">
      <c r="A19" s="13">
        <v>3</v>
      </c>
      <c r="B19" s="51" t="s">
        <v>111</v>
      </c>
      <c r="C19" s="99">
        <f t="shared" si="4"/>
        <v>47.04</v>
      </c>
      <c r="D19" s="49">
        <v>45.24</v>
      </c>
      <c r="E19" s="103">
        <f>SUM(F19:S19)</f>
        <v>1.7999999999999998</v>
      </c>
      <c r="F19" s="49">
        <v>0.06</v>
      </c>
      <c r="G19" s="49">
        <v>0.57</v>
      </c>
      <c r="H19" s="49">
        <v>0.02</v>
      </c>
      <c r="I19" s="49"/>
      <c r="J19" s="49"/>
      <c r="K19" s="49">
        <v>0.07</v>
      </c>
      <c r="L19" s="49">
        <v>0.93</v>
      </c>
      <c r="M19" s="49"/>
      <c r="N19" s="49"/>
      <c r="O19" s="49"/>
      <c r="P19" s="49"/>
      <c r="Q19" s="49"/>
      <c r="R19" s="49"/>
      <c r="S19" s="49">
        <v>0.15</v>
      </c>
      <c r="T19" s="13" t="s">
        <v>112</v>
      </c>
      <c r="U19" s="13"/>
      <c r="V19" s="112"/>
    </row>
    <row r="20" spans="1:22" ht="96" customHeight="1">
      <c r="A20" s="113">
        <v>4</v>
      </c>
      <c r="B20" s="51" t="s">
        <v>286</v>
      </c>
      <c r="C20" s="99">
        <f t="shared" si="4"/>
        <v>48.27</v>
      </c>
      <c r="D20" s="49">
        <v>7.24</v>
      </c>
      <c r="E20" s="103">
        <f>SUM(F20:S20)</f>
        <v>41.03</v>
      </c>
      <c r="F20" s="49">
        <v>9.65</v>
      </c>
      <c r="G20" s="49">
        <v>13.03</v>
      </c>
      <c r="H20" s="49"/>
      <c r="I20" s="49"/>
      <c r="J20" s="49">
        <v>5.79</v>
      </c>
      <c r="K20" s="49">
        <v>3.62</v>
      </c>
      <c r="L20" s="49">
        <v>3.63</v>
      </c>
      <c r="M20" s="49"/>
      <c r="N20" s="49"/>
      <c r="O20" s="49"/>
      <c r="P20" s="49"/>
      <c r="Q20" s="49"/>
      <c r="R20" s="49"/>
      <c r="S20" s="49">
        <v>5.31</v>
      </c>
      <c r="T20" s="13" t="s">
        <v>287</v>
      </c>
      <c r="U20" s="13"/>
      <c r="V20" s="112"/>
    </row>
    <row r="21" spans="1:22" ht="17.25" customHeight="1">
      <c r="A21" s="69" t="s">
        <v>51</v>
      </c>
      <c r="B21" s="63" t="s">
        <v>139</v>
      </c>
      <c r="C21" s="101">
        <f t="shared" si="4"/>
        <v>9.399999999999999</v>
      </c>
      <c r="D21" s="102">
        <f aca="true" t="shared" si="6" ref="D21:S21">SUM(D22:D22)</f>
        <v>0</v>
      </c>
      <c r="E21" s="102">
        <f t="shared" si="6"/>
        <v>9.399999999999999</v>
      </c>
      <c r="F21" s="102">
        <f t="shared" si="6"/>
        <v>9.08</v>
      </c>
      <c r="G21" s="102">
        <f t="shared" si="6"/>
        <v>0</v>
      </c>
      <c r="H21" s="102">
        <f t="shared" si="6"/>
        <v>0</v>
      </c>
      <c r="I21" s="102">
        <f t="shared" si="6"/>
        <v>0</v>
      </c>
      <c r="J21" s="102">
        <f t="shared" si="6"/>
        <v>0</v>
      </c>
      <c r="K21" s="102">
        <f t="shared" si="6"/>
        <v>0</v>
      </c>
      <c r="L21" s="102">
        <f t="shared" si="6"/>
        <v>0.2</v>
      </c>
      <c r="M21" s="102">
        <f t="shared" si="6"/>
        <v>0</v>
      </c>
      <c r="N21" s="102">
        <f t="shared" si="6"/>
        <v>0</v>
      </c>
      <c r="O21" s="102">
        <f t="shared" si="6"/>
        <v>0</v>
      </c>
      <c r="P21" s="102">
        <f t="shared" si="6"/>
        <v>0</v>
      </c>
      <c r="Q21" s="102">
        <f t="shared" si="6"/>
        <v>0</v>
      </c>
      <c r="R21" s="102">
        <f t="shared" si="6"/>
        <v>0</v>
      </c>
      <c r="S21" s="102">
        <f t="shared" si="6"/>
        <v>0.12</v>
      </c>
      <c r="T21" s="13"/>
      <c r="U21" s="13"/>
      <c r="V21" s="112"/>
    </row>
    <row r="22" spans="1:22" s="180" customFormat="1" ht="25.5">
      <c r="A22" s="113">
        <v>1</v>
      </c>
      <c r="B22" s="51" t="s">
        <v>140</v>
      </c>
      <c r="C22" s="99">
        <f t="shared" si="4"/>
        <v>9.399999999999999</v>
      </c>
      <c r="D22" s="186"/>
      <c r="E22" s="103">
        <f>SUM(F22:S22)</f>
        <v>9.399999999999999</v>
      </c>
      <c r="F22" s="186">
        <v>9.08</v>
      </c>
      <c r="G22" s="186"/>
      <c r="H22" s="186"/>
      <c r="I22" s="186"/>
      <c r="J22" s="186"/>
      <c r="K22" s="186"/>
      <c r="L22" s="186">
        <v>0.2</v>
      </c>
      <c r="M22" s="186"/>
      <c r="N22" s="186"/>
      <c r="O22" s="186"/>
      <c r="P22" s="186"/>
      <c r="Q22" s="186"/>
      <c r="R22" s="186"/>
      <c r="S22" s="186">
        <v>0.12</v>
      </c>
      <c r="T22" s="13" t="s">
        <v>141</v>
      </c>
      <c r="U22" s="13"/>
      <c r="V22" s="181"/>
    </row>
    <row r="23" spans="1:22" ht="21" customHeight="1">
      <c r="A23" s="52" t="s">
        <v>54</v>
      </c>
      <c r="B23" s="114" t="s">
        <v>207</v>
      </c>
      <c r="C23" s="115">
        <f>D23+E23</f>
        <v>2.133</v>
      </c>
      <c r="D23" s="102">
        <f>SUM(D24:D25)</f>
        <v>0</v>
      </c>
      <c r="E23" s="102">
        <f aca="true" t="shared" si="7" ref="E23:S23">SUM(E24:E25)</f>
        <v>2.133</v>
      </c>
      <c r="F23" s="102">
        <f t="shared" si="7"/>
        <v>0.0185</v>
      </c>
      <c r="G23" s="102">
        <f t="shared" si="7"/>
        <v>0.0185</v>
      </c>
      <c r="H23" s="102">
        <f t="shared" si="7"/>
        <v>0</v>
      </c>
      <c r="I23" s="102">
        <f t="shared" si="7"/>
        <v>0</v>
      </c>
      <c r="J23" s="102">
        <f t="shared" si="7"/>
        <v>0</v>
      </c>
      <c r="K23" s="102">
        <f t="shared" si="7"/>
        <v>0.035</v>
      </c>
      <c r="L23" s="102">
        <f t="shared" si="7"/>
        <v>0</v>
      </c>
      <c r="M23" s="102">
        <f t="shared" si="7"/>
        <v>0</v>
      </c>
      <c r="N23" s="102">
        <f t="shared" si="7"/>
        <v>0</v>
      </c>
      <c r="O23" s="102">
        <f t="shared" si="7"/>
        <v>0</v>
      </c>
      <c r="P23" s="102">
        <f t="shared" si="7"/>
        <v>0</v>
      </c>
      <c r="Q23" s="102">
        <f t="shared" si="7"/>
        <v>0</v>
      </c>
      <c r="R23" s="102">
        <f t="shared" si="7"/>
        <v>0</v>
      </c>
      <c r="S23" s="102">
        <f t="shared" si="7"/>
        <v>2.061</v>
      </c>
      <c r="T23" s="13"/>
      <c r="U23" s="13"/>
      <c r="V23" s="112"/>
    </row>
    <row r="24" spans="1:22" ht="25.5">
      <c r="A24" s="116">
        <v>1</v>
      </c>
      <c r="B24" s="117" t="s">
        <v>216</v>
      </c>
      <c r="C24" s="118">
        <f t="shared" si="4"/>
        <v>1.3599999999999999</v>
      </c>
      <c r="D24" s="49"/>
      <c r="E24" s="103">
        <f>SUM(F24:S24)</f>
        <v>1.3599999999999999</v>
      </c>
      <c r="F24" s="65"/>
      <c r="G24" s="65"/>
      <c r="H24" s="49"/>
      <c r="I24" s="49"/>
      <c r="J24" s="49"/>
      <c r="K24" s="49">
        <v>0.035</v>
      </c>
      <c r="L24" s="49"/>
      <c r="M24" s="49"/>
      <c r="N24" s="49"/>
      <c r="O24" s="49"/>
      <c r="P24" s="49"/>
      <c r="Q24" s="49"/>
      <c r="R24" s="49"/>
      <c r="S24" s="49">
        <v>1.325</v>
      </c>
      <c r="T24" s="62" t="s">
        <v>209</v>
      </c>
      <c r="U24" s="62"/>
      <c r="V24" s="112"/>
    </row>
    <row r="25" spans="1:22" ht="15.75">
      <c r="A25" s="116">
        <v>2</v>
      </c>
      <c r="B25" s="117" t="s">
        <v>219</v>
      </c>
      <c r="C25" s="118">
        <f t="shared" si="4"/>
        <v>0.773</v>
      </c>
      <c r="D25" s="49"/>
      <c r="E25" s="103">
        <f>SUM(F25:S25)</f>
        <v>0.773</v>
      </c>
      <c r="F25" s="65">
        <v>0.0185</v>
      </c>
      <c r="G25" s="65">
        <v>0.0185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>
        <v>0.736</v>
      </c>
      <c r="T25" s="62" t="s">
        <v>221</v>
      </c>
      <c r="U25" s="62"/>
      <c r="V25" s="112"/>
    </row>
    <row r="26" spans="1:22" ht="27" customHeight="1">
      <c r="A26" s="52" t="s">
        <v>113</v>
      </c>
      <c r="B26" s="114" t="s">
        <v>114</v>
      </c>
      <c r="C26" s="115">
        <f>D26+E26</f>
        <v>2.2</v>
      </c>
      <c r="D26" s="102">
        <f>SUM(D27:D27)</f>
        <v>0</v>
      </c>
      <c r="E26" s="102">
        <f aca="true" t="shared" si="8" ref="E26:S26">SUM(E27:E27)</f>
        <v>2.2</v>
      </c>
      <c r="F26" s="102">
        <f t="shared" si="8"/>
        <v>0</v>
      </c>
      <c r="G26" s="102">
        <f t="shared" si="8"/>
        <v>1.2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1</v>
      </c>
      <c r="M26" s="102">
        <f t="shared" si="8"/>
        <v>0</v>
      </c>
      <c r="N26" s="102">
        <f t="shared" si="8"/>
        <v>0</v>
      </c>
      <c r="O26" s="102">
        <f t="shared" si="8"/>
        <v>0</v>
      </c>
      <c r="P26" s="102">
        <f t="shared" si="8"/>
        <v>0</v>
      </c>
      <c r="Q26" s="102">
        <f t="shared" si="8"/>
        <v>0</v>
      </c>
      <c r="R26" s="102">
        <f t="shared" si="8"/>
        <v>0</v>
      </c>
      <c r="S26" s="102">
        <f t="shared" si="8"/>
        <v>0</v>
      </c>
      <c r="T26" s="62"/>
      <c r="U26" s="119"/>
      <c r="V26" s="112"/>
    </row>
    <row r="27" spans="1:22" ht="25.5">
      <c r="A27" s="120">
        <v>1</v>
      </c>
      <c r="B27" s="121" t="s">
        <v>228</v>
      </c>
      <c r="C27" s="101">
        <f>D27+E27</f>
        <v>2.2</v>
      </c>
      <c r="D27" s="91"/>
      <c r="E27" s="102">
        <f>SUM(F27:S27)</f>
        <v>2.2</v>
      </c>
      <c r="F27" s="61"/>
      <c r="G27" s="61">
        <v>1.2</v>
      </c>
      <c r="H27" s="61"/>
      <c r="I27" s="61"/>
      <c r="J27" s="122"/>
      <c r="K27" s="122"/>
      <c r="L27" s="122">
        <v>1</v>
      </c>
      <c r="M27" s="122"/>
      <c r="N27" s="122"/>
      <c r="O27" s="122"/>
      <c r="P27" s="122"/>
      <c r="Q27" s="122"/>
      <c r="R27" s="115"/>
      <c r="S27" s="115"/>
      <c r="T27" s="123" t="s">
        <v>150</v>
      </c>
      <c r="U27" s="62"/>
      <c r="V27" s="112"/>
    </row>
    <row r="28" spans="1:22" ht="21" customHeight="1">
      <c r="A28" s="52" t="s">
        <v>142</v>
      </c>
      <c r="B28" s="114" t="s">
        <v>236</v>
      </c>
      <c r="C28" s="115">
        <f>D28+E28</f>
        <v>0.94</v>
      </c>
      <c r="D28" s="102">
        <f>SUM(D29:D29)</f>
        <v>0</v>
      </c>
      <c r="E28" s="102">
        <f aca="true" t="shared" si="9" ref="E28:S28">SUM(E29:E29)</f>
        <v>0.94</v>
      </c>
      <c r="F28" s="102">
        <f t="shared" si="9"/>
        <v>0</v>
      </c>
      <c r="G28" s="102">
        <f t="shared" si="9"/>
        <v>0.34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102">
        <f t="shared" si="9"/>
        <v>0</v>
      </c>
      <c r="L28" s="102">
        <f t="shared" si="9"/>
        <v>0.6</v>
      </c>
      <c r="M28" s="102">
        <f t="shared" si="9"/>
        <v>0</v>
      </c>
      <c r="N28" s="102">
        <f t="shared" si="9"/>
        <v>0</v>
      </c>
      <c r="O28" s="102">
        <f t="shared" si="9"/>
        <v>0</v>
      </c>
      <c r="P28" s="102">
        <f t="shared" si="9"/>
        <v>0</v>
      </c>
      <c r="Q28" s="102">
        <f t="shared" si="9"/>
        <v>0</v>
      </c>
      <c r="R28" s="102">
        <f t="shared" si="9"/>
        <v>0</v>
      </c>
      <c r="S28" s="102">
        <f t="shared" si="9"/>
        <v>0</v>
      </c>
      <c r="T28" s="62"/>
      <c r="U28" s="119"/>
      <c r="V28" s="112"/>
    </row>
    <row r="29" spans="1:22" ht="25.5">
      <c r="A29" s="120">
        <v>1</v>
      </c>
      <c r="B29" s="121" t="s">
        <v>228</v>
      </c>
      <c r="C29" s="101">
        <f>D29+E29</f>
        <v>0.94</v>
      </c>
      <c r="D29" s="124"/>
      <c r="E29" s="102">
        <f>SUM(F29:S29)</f>
        <v>0.94</v>
      </c>
      <c r="F29" s="125"/>
      <c r="G29" s="126">
        <v>0.34</v>
      </c>
      <c r="H29" s="126"/>
      <c r="I29" s="126"/>
      <c r="J29" s="126"/>
      <c r="K29" s="126"/>
      <c r="L29" s="126">
        <v>0.6</v>
      </c>
      <c r="M29" s="126"/>
      <c r="N29" s="126"/>
      <c r="O29" s="126"/>
      <c r="P29" s="126"/>
      <c r="Q29" s="126"/>
      <c r="R29" s="99"/>
      <c r="S29" s="126"/>
      <c r="T29" s="62" t="s">
        <v>237</v>
      </c>
      <c r="U29" s="62"/>
      <c r="V29" s="112"/>
    </row>
    <row r="30" spans="1:21" ht="16.5" customHeight="1">
      <c r="A30" s="200" t="s">
        <v>41</v>
      </c>
      <c r="B30" s="201"/>
      <c r="C30" s="99">
        <f aca="true" t="shared" si="10" ref="C30:S30">C31+C33+C47+C59+C80+C82+C86+C95+C101+C107</f>
        <v>112.11461600000001</v>
      </c>
      <c r="D30" s="99">
        <f t="shared" si="10"/>
        <v>8.876499999999998</v>
      </c>
      <c r="E30" s="99">
        <f t="shared" si="10"/>
        <v>103.238116</v>
      </c>
      <c r="F30" s="99">
        <f t="shared" si="10"/>
        <v>61.894816000000006</v>
      </c>
      <c r="G30" s="99">
        <f t="shared" si="10"/>
        <v>19.329199999999997</v>
      </c>
      <c r="H30" s="99">
        <f t="shared" si="10"/>
        <v>0.15000000000000002</v>
      </c>
      <c r="I30" s="99">
        <f t="shared" si="10"/>
        <v>0</v>
      </c>
      <c r="J30" s="99">
        <f t="shared" si="10"/>
        <v>5.0364</v>
      </c>
      <c r="K30" s="99">
        <f t="shared" si="10"/>
        <v>3.1032</v>
      </c>
      <c r="L30" s="99">
        <f t="shared" si="10"/>
        <v>5.4738999999999995</v>
      </c>
      <c r="M30" s="99">
        <f t="shared" si="10"/>
        <v>0</v>
      </c>
      <c r="N30" s="99">
        <f t="shared" si="10"/>
        <v>0</v>
      </c>
      <c r="O30" s="99">
        <f t="shared" si="10"/>
        <v>0</v>
      </c>
      <c r="P30" s="99">
        <f t="shared" si="10"/>
        <v>0</v>
      </c>
      <c r="Q30" s="99">
        <f t="shared" si="10"/>
        <v>0.392</v>
      </c>
      <c r="R30" s="99">
        <f t="shared" si="10"/>
        <v>0.1</v>
      </c>
      <c r="S30" s="99">
        <f t="shared" si="10"/>
        <v>7.758599999999999</v>
      </c>
      <c r="T30" s="13"/>
      <c r="U30" s="100"/>
    </row>
    <row r="31" spans="1:21" ht="16.5" customHeight="1">
      <c r="A31" s="52" t="s">
        <v>39</v>
      </c>
      <c r="B31" s="114" t="s">
        <v>56</v>
      </c>
      <c r="C31" s="101">
        <f>D31+E31</f>
        <v>0.4</v>
      </c>
      <c r="D31" s="102">
        <f>SUM(D32:D32)</f>
        <v>0.27</v>
      </c>
      <c r="E31" s="102">
        <f aca="true" t="shared" si="11" ref="E31:S31">SUM(E32:E32)</f>
        <v>0.13</v>
      </c>
      <c r="F31" s="102">
        <f t="shared" si="11"/>
        <v>0.01</v>
      </c>
      <c r="G31" s="102">
        <f t="shared" si="11"/>
        <v>0.1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0.02</v>
      </c>
      <c r="M31" s="102">
        <f t="shared" si="11"/>
        <v>0</v>
      </c>
      <c r="N31" s="102">
        <f t="shared" si="11"/>
        <v>0</v>
      </c>
      <c r="O31" s="102">
        <f t="shared" si="11"/>
        <v>0</v>
      </c>
      <c r="P31" s="102">
        <f t="shared" si="11"/>
        <v>0</v>
      </c>
      <c r="Q31" s="102">
        <f t="shared" si="11"/>
        <v>0</v>
      </c>
      <c r="R31" s="102">
        <f t="shared" si="11"/>
        <v>0</v>
      </c>
      <c r="S31" s="102">
        <f t="shared" si="11"/>
        <v>0</v>
      </c>
      <c r="T31" s="13"/>
      <c r="U31" s="100"/>
    </row>
    <row r="32" spans="1:21" ht="12.75">
      <c r="A32" s="127">
        <v>1</v>
      </c>
      <c r="B32" s="128" t="s">
        <v>61</v>
      </c>
      <c r="C32" s="101">
        <f>D32+E32</f>
        <v>0.4</v>
      </c>
      <c r="D32" s="64">
        <v>0.27</v>
      </c>
      <c r="E32" s="102">
        <f>SUM(F32:S32)</f>
        <v>0.13</v>
      </c>
      <c r="F32" s="129">
        <v>0.01</v>
      </c>
      <c r="G32" s="129">
        <v>0.1</v>
      </c>
      <c r="H32" s="64"/>
      <c r="I32" s="64"/>
      <c r="J32" s="64"/>
      <c r="K32" s="64"/>
      <c r="L32" s="64">
        <v>0.02</v>
      </c>
      <c r="M32" s="64"/>
      <c r="N32" s="64"/>
      <c r="O32" s="64"/>
      <c r="P32" s="64"/>
      <c r="Q32" s="64"/>
      <c r="R32" s="64"/>
      <c r="S32" s="64"/>
      <c r="T32" s="64" t="s">
        <v>62</v>
      </c>
      <c r="U32" s="64"/>
    </row>
    <row r="33" spans="1:21" ht="24" customHeight="1">
      <c r="A33" s="53" t="s">
        <v>51</v>
      </c>
      <c r="B33" s="54" t="s">
        <v>63</v>
      </c>
      <c r="C33" s="101">
        <f>D33+E33</f>
        <v>21.899499999999996</v>
      </c>
      <c r="D33" s="102">
        <f>SUM(D34:D46)</f>
        <v>5.746499999999999</v>
      </c>
      <c r="E33" s="102">
        <f aca="true" t="shared" si="12" ref="E33:S33">SUM(E34:E46)</f>
        <v>16.153</v>
      </c>
      <c r="F33" s="102">
        <f t="shared" si="12"/>
        <v>6.05</v>
      </c>
      <c r="G33" s="102">
        <f t="shared" si="12"/>
        <v>8.052999999999999</v>
      </c>
      <c r="H33" s="102">
        <f t="shared" si="12"/>
        <v>0</v>
      </c>
      <c r="I33" s="102">
        <f t="shared" si="12"/>
        <v>0</v>
      </c>
      <c r="J33" s="102">
        <f t="shared" si="12"/>
        <v>0</v>
      </c>
      <c r="K33" s="102">
        <f t="shared" si="12"/>
        <v>0.55</v>
      </c>
      <c r="L33" s="102">
        <f t="shared" si="12"/>
        <v>1.5</v>
      </c>
      <c r="M33" s="102">
        <f t="shared" si="12"/>
        <v>0</v>
      </c>
      <c r="N33" s="102">
        <f t="shared" si="12"/>
        <v>0</v>
      </c>
      <c r="O33" s="102">
        <f t="shared" si="12"/>
        <v>0</v>
      </c>
      <c r="P33" s="102">
        <f t="shared" si="12"/>
        <v>0</v>
      </c>
      <c r="Q33" s="102">
        <f t="shared" si="12"/>
        <v>0</v>
      </c>
      <c r="R33" s="102">
        <f t="shared" si="12"/>
        <v>0</v>
      </c>
      <c r="S33" s="102">
        <f t="shared" si="12"/>
        <v>0</v>
      </c>
      <c r="T33" s="64"/>
      <c r="U33" s="64"/>
    </row>
    <row r="34" spans="1:21" ht="24" customHeight="1">
      <c r="A34" s="55">
        <v>1</v>
      </c>
      <c r="B34" s="51" t="s">
        <v>64</v>
      </c>
      <c r="C34" s="101">
        <f aca="true" t="shared" si="13" ref="C34:C79">D34+E34</f>
        <v>0.30000000000000004</v>
      </c>
      <c r="D34" s="61">
        <v>0.15</v>
      </c>
      <c r="E34" s="102">
        <f aca="true" t="shared" si="14" ref="E34:E79">SUM(F34:S34)</f>
        <v>0.15000000000000002</v>
      </c>
      <c r="F34" s="61"/>
      <c r="G34" s="61">
        <v>0.1</v>
      </c>
      <c r="H34" s="130"/>
      <c r="I34" s="130"/>
      <c r="J34" s="130"/>
      <c r="K34" s="61"/>
      <c r="L34" s="61">
        <v>0.05</v>
      </c>
      <c r="M34" s="130"/>
      <c r="N34" s="130"/>
      <c r="O34" s="130"/>
      <c r="P34" s="130"/>
      <c r="Q34" s="130"/>
      <c r="R34" s="130"/>
      <c r="S34" s="130"/>
      <c r="T34" s="55" t="s">
        <v>82</v>
      </c>
      <c r="U34" s="95"/>
    </row>
    <row r="35" spans="1:21" ht="38.25">
      <c r="A35" s="55">
        <v>2</v>
      </c>
      <c r="B35" s="56" t="s">
        <v>65</v>
      </c>
      <c r="C35" s="101">
        <f t="shared" si="13"/>
        <v>3.8000000000000003</v>
      </c>
      <c r="D35" s="61"/>
      <c r="E35" s="102">
        <f t="shared" si="14"/>
        <v>3.8000000000000003</v>
      </c>
      <c r="F35" s="61">
        <v>2</v>
      </c>
      <c r="G35" s="61">
        <v>1.5</v>
      </c>
      <c r="H35" s="130"/>
      <c r="I35" s="130"/>
      <c r="J35" s="130"/>
      <c r="K35" s="61">
        <v>0.1</v>
      </c>
      <c r="L35" s="61">
        <v>0.2</v>
      </c>
      <c r="M35" s="130"/>
      <c r="N35" s="130"/>
      <c r="O35" s="130"/>
      <c r="P35" s="130"/>
      <c r="Q35" s="130"/>
      <c r="R35" s="130"/>
      <c r="S35" s="130"/>
      <c r="T35" s="55" t="s">
        <v>83</v>
      </c>
      <c r="U35" s="95"/>
    </row>
    <row r="36" spans="1:21" ht="38.25">
      <c r="A36" s="55">
        <v>3</v>
      </c>
      <c r="B36" s="57" t="s">
        <v>66</v>
      </c>
      <c r="C36" s="101">
        <f t="shared" si="13"/>
        <v>2</v>
      </c>
      <c r="D36" s="61">
        <v>0.5</v>
      </c>
      <c r="E36" s="102">
        <f t="shared" si="14"/>
        <v>1.5000000000000002</v>
      </c>
      <c r="F36" s="61">
        <v>0.1</v>
      </c>
      <c r="G36" s="61">
        <v>1.3</v>
      </c>
      <c r="H36" s="130"/>
      <c r="I36" s="130"/>
      <c r="J36" s="130"/>
      <c r="K36" s="61"/>
      <c r="L36" s="61">
        <v>0.1</v>
      </c>
      <c r="M36" s="130"/>
      <c r="N36" s="130"/>
      <c r="O36" s="130"/>
      <c r="P36" s="130"/>
      <c r="Q36" s="130"/>
      <c r="R36" s="130"/>
      <c r="S36" s="130"/>
      <c r="T36" s="55" t="s">
        <v>84</v>
      </c>
      <c r="U36" s="95"/>
    </row>
    <row r="37" spans="1:21" ht="25.5">
      <c r="A37" s="55">
        <v>4</v>
      </c>
      <c r="B37" s="57" t="s">
        <v>67</v>
      </c>
      <c r="C37" s="101">
        <f t="shared" si="13"/>
        <v>2.6999999999999997</v>
      </c>
      <c r="D37" s="61">
        <v>0.4</v>
      </c>
      <c r="E37" s="102">
        <f t="shared" si="14"/>
        <v>2.3</v>
      </c>
      <c r="F37" s="61">
        <v>0.5</v>
      </c>
      <c r="G37" s="61">
        <v>1.4</v>
      </c>
      <c r="H37" s="130"/>
      <c r="I37" s="130"/>
      <c r="J37" s="130"/>
      <c r="K37" s="61"/>
      <c r="L37" s="61">
        <v>0.4</v>
      </c>
      <c r="M37" s="130"/>
      <c r="N37" s="130"/>
      <c r="O37" s="130"/>
      <c r="P37" s="130"/>
      <c r="Q37" s="130"/>
      <c r="R37" s="130"/>
      <c r="S37" s="130"/>
      <c r="T37" s="55" t="s">
        <v>85</v>
      </c>
      <c r="U37" s="95"/>
    </row>
    <row r="38" spans="1:21" ht="36.75" customHeight="1">
      <c r="A38" s="55">
        <v>5</v>
      </c>
      <c r="B38" s="57" t="s">
        <v>68</v>
      </c>
      <c r="C38" s="101">
        <f t="shared" si="13"/>
        <v>0.28</v>
      </c>
      <c r="D38" s="61">
        <v>0.18</v>
      </c>
      <c r="E38" s="102">
        <f t="shared" si="14"/>
        <v>0.1</v>
      </c>
      <c r="F38" s="61"/>
      <c r="G38" s="61"/>
      <c r="H38" s="130"/>
      <c r="I38" s="130"/>
      <c r="J38" s="130"/>
      <c r="K38" s="61"/>
      <c r="L38" s="61">
        <v>0.1</v>
      </c>
      <c r="M38" s="130"/>
      <c r="N38" s="130"/>
      <c r="O38" s="130"/>
      <c r="P38" s="130"/>
      <c r="Q38" s="130"/>
      <c r="R38" s="130"/>
      <c r="S38" s="130"/>
      <c r="T38" s="55" t="s">
        <v>76</v>
      </c>
      <c r="U38" s="95"/>
    </row>
    <row r="39" spans="1:21" ht="25.5">
      <c r="A39" s="55">
        <v>6</v>
      </c>
      <c r="B39" s="57" t="s">
        <v>69</v>
      </c>
      <c r="C39" s="101">
        <f t="shared" si="13"/>
        <v>0.15000000000000002</v>
      </c>
      <c r="D39" s="61">
        <v>0.05</v>
      </c>
      <c r="E39" s="102">
        <f t="shared" si="14"/>
        <v>0.1</v>
      </c>
      <c r="F39" s="61">
        <v>0.05</v>
      </c>
      <c r="G39" s="61">
        <v>0.05</v>
      </c>
      <c r="H39" s="130"/>
      <c r="I39" s="130"/>
      <c r="J39" s="130"/>
      <c r="K39" s="61"/>
      <c r="L39" s="61"/>
      <c r="M39" s="130"/>
      <c r="N39" s="130"/>
      <c r="O39" s="130"/>
      <c r="P39" s="130"/>
      <c r="Q39" s="130"/>
      <c r="R39" s="130"/>
      <c r="S39" s="130"/>
      <c r="T39" s="55" t="s">
        <v>77</v>
      </c>
      <c r="U39" s="95"/>
    </row>
    <row r="40" spans="1:21" ht="25.5">
      <c r="A40" s="55">
        <v>7</v>
      </c>
      <c r="B40" s="57" t="s">
        <v>70</v>
      </c>
      <c r="C40" s="101">
        <f t="shared" si="13"/>
        <v>0.65</v>
      </c>
      <c r="D40" s="61"/>
      <c r="E40" s="102">
        <f t="shared" si="14"/>
        <v>0.65</v>
      </c>
      <c r="F40" s="61">
        <v>0.3</v>
      </c>
      <c r="G40" s="61">
        <v>0.3</v>
      </c>
      <c r="H40" s="130"/>
      <c r="I40" s="130"/>
      <c r="J40" s="130"/>
      <c r="K40" s="61"/>
      <c r="L40" s="61">
        <v>0.05</v>
      </c>
      <c r="M40" s="130"/>
      <c r="N40" s="130"/>
      <c r="O40" s="130"/>
      <c r="P40" s="130"/>
      <c r="Q40" s="130"/>
      <c r="R40" s="130"/>
      <c r="S40" s="130"/>
      <c r="T40" s="55" t="s">
        <v>77</v>
      </c>
      <c r="U40" s="95"/>
    </row>
    <row r="41" spans="1:21" ht="12.75">
      <c r="A41" s="55">
        <v>8</v>
      </c>
      <c r="B41" s="58" t="s">
        <v>71</v>
      </c>
      <c r="C41" s="101">
        <f t="shared" si="13"/>
        <v>1.4000000000000001</v>
      </c>
      <c r="D41" s="61">
        <v>0.2</v>
      </c>
      <c r="E41" s="102">
        <f t="shared" si="14"/>
        <v>1.2000000000000002</v>
      </c>
      <c r="F41" s="61">
        <v>0.6</v>
      </c>
      <c r="G41" s="61">
        <v>0.5</v>
      </c>
      <c r="H41" s="130"/>
      <c r="I41" s="130"/>
      <c r="J41" s="130"/>
      <c r="K41" s="61"/>
      <c r="L41" s="61">
        <v>0.1</v>
      </c>
      <c r="M41" s="130"/>
      <c r="N41" s="130"/>
      <c r="O41" s="130"/>
      <c r="P41" s="130"/>
      <c r="Q41" s="130"/>
      <c r="R41" s="130"/>
      <c r="S41" s="130"/>
      <c r="T41" s="55" t="s">
        <v>86</v>
      </c>
      <c r="U41" s="95"/>
    </row>
    <row r="42" spans="1:21" ht="25.5">
      <c r="A42" s="55">
        <v>9</v>
      </c>
      <c r="B42" s="57" t="s">
        <v>72</v>
      </c>
      <c r="C42" s="101">
        <f t="shared" si="13"/>
        <v>0.2</v>
      </c>
      <c r="D42" s="61">
        <v>0.1</v>
      </c>
      <c r="E42" s="102">
        <f t="shared" si="14"/>
        <v>0.1</v>
      </c>
      <c r="F42" s="61"/>
      <c r="G42" s="61">
        <v>0.05</v>
      </c>
      <c r="H42" s="130"/>
      <c r="I42" s="130"/>
      <c r="J42" s="130"/>
      <c r="K42" s="61">
        <v>0.05</v>
      </c>
      <c r="L42" s="61"/>
      <c r="M42" s="130"/>
      <c r="N42" s="130"/>
      <c r="O42" s="130"/>
      <c r="P42" s="130"/>
      <c r="Q42" s="130"/>
      <c r="R42" s="130"/>
      <c r="S42" s="130"/>
      <c r="T42" s="55" t="s">
        <v>78</v>
      </c>
      <c r="U42" s="95"/>
    </row>
    <row r="43" spans="1:21" ht="38.25">
      <c r="A43" s="55">
        <v>10</v>
      </c>
      <c r="B43" s="59" t="s">
        <v>73</v>
      </c>
      <c r="C43" s="101">
        <f t="shared" si="13"/>
        <v>1.7000000000000002</v>
      </c>
      <c r="D43" s="61">
        <v>0.1</v>
      </c>
      <c r="E43" s="102">
        <f t="shared" si="14"/>
        <v>1.6</v>
      </c>
      <c r="F43" s="61">
        <v>0.5</v>
      </c>
      <c r="G43" s="61">
        <v>0.8</v>
      </c>
      <c r="H43" s="130"/>
      <c r="I43" s="130"/>
      <c r="J43" s="130"/>
      <c r="K43" s="61">
        <v>0.3</v>
      </c>
      <c r="L43" s="61"/>
      <c r="M43" s="130"/>
      <c r="N43" s="130"/>
      <c r="O43" s="130"/>
      <c r="P43" s="130"/>
      <c r="Q43" s="130"/>
      <c r="R43" s="130"/>
      <c r="S43" s="130"/>
      <c r="T43" s="55" t="s">
        <v>79</v>
      </c>
      <c r="U43" s="49"/>
    </row>
    <row r="44" spans="1:21" ht="25.5">
      <c r="A44" s="55">
        <v>11</v>
      </c>
      <c r="B44" s="51" t="s">
        <v>88</v>
      </c>
      <c r="C44" s="101">
        <f t="shared" si="13"/>
        <v>3.4194999999999998</v>
      </c>
      <c r="D44" s="61">
        <v>2.9665</v>
      </c>
      <c r="E44" s="102">
        <f t="shared" si="14"/>
        <v>0.453</v>
      </c>
      <c r="F44" s="61"/>
      <c r="G44" s="61">
        <v>0.453</v>
      </c>
      <c r="H44" s="130"/>
      <c r="I44" s="130"/>
      <c r="J44" s="130"/>
      <c r="K44" s="61"/>
      <c r="L44" s="61"/>
      <c r="M44" s="130"/>
      <c r="N44" s="130"/>
      <c r="O44" s="130"/>
      <c r="P44" s="130"/>
      <c r="Q44" s="130"/>
      <c r="R44" s="130"/>
      <c r="S44" s="130"/>
      <c r="T44" s="55" t="s">
        <v>80</v>
      </c>
      <c r="U44" s="49"/>
    </row>
    <row r="45" spans="1:21" ht="25.5">
      <c r="A45" s="55">
        <v>12</v>
      </c>
      <c r="B45" s="57" t="s">
        <v>74</v>
      </c>
      <c r="C45" s="101">
        <f t="shared" si="13"/>
        <v>4.4</v>
      </c>
      <c r="D45" s="61">
        <v>0.5</v>
      </c>
      <c r="E45" s="102">
        <f t="shared" si="14"/>
        <v>3.9</v>
      </c>
      <c r="F45" s="61">
        <v>2</v>
      </c>
      <c r="G45" s="61">
        <v>1.4</v>
      </c>
      <c r="H45" s="130"/>
      <c r="I45" s="130"/>
      <c r="J45" s="130"/>
      <c r="K45" s="61"/>
      <c r="L45" s="61">
        <v>0.5</v>
      </c>
      <c r="M45" s="130"/>
      <c r="N45" s="130"/>
      <c r="O45" s="130"/>
      <c r="P45" s="130"/>
      <c r="Q45" s="130"/>
      <c r="R45" s="130"/>
      <c r="S45" s="130"/>
      <c r="T45" s="55" t="s">
        <v>87</v>
      </c>
      <c r="U45" s="49"/>
    </row>
    <row r="46" spans="1:21" ht="25.5">
      <c r="A46" s="55">
        <v>13</v>
      </c>
      <c r="B46" s="60" t="s">
        <v>75</v>
      </c>
      <c r="C46" s="101">
        <f t="shared" si="13"/>
        <v>0.9</v>
      </c>
      <c r="D46" s="61">
        <v>0.6</v>
      </c>
      <c r="E46" s="102">
        <f t="shared" si="14"/>
        <v>0.30000000000000004</v>
      </c>
      <c r="F46" s="61"/>
      <c r="G46" s="61">
        <v>0.2</v>
      </c>
      <c r="H46" s="130"/>
      <c r="I46" s="130"/>
      <c r="J46" s="130"/>
      <c r="K46" s="61">
        <v>0.1</v>
      </c>
      <c r="L46" s="61"/>
      <c r="M46" s="130"/>
      <c r="N46" s="130"/>
      <c r="O46" s="130"/>
      <c r="P46" s="130"/>
      <c r="Q46" s="130"/>
      <c r="R46" s="130"/>
      <c r="S46" s="130"/>
      <c r="T46" s="55" t="s">
        <v>81</v>
      </c>
      <c r="U46" s="49"/>
    </row>
    <row r="47" spans="1:21" ht="18.75" customHeight="1">
      <c r="A47" s="52" t="s">
        <v>54</v>
      </c>
      <c r="B47" s="114" t="s">
        <v>58</v>
      </c>
      <c r="C47" s="101">
        <f>D47+E47</f>
        <v>6.193099999999999</v>
      </c>
      <c r="D47" s="102">
        <f>SUM(D48:D58)</f>
        <v>0</v>
      </c>
      <c r="E47" s="102">
        <f aca="true" t="shared" si="15" ref="E47:S47">SUM(E48:E58)</f>
        <v>6.193099999999999</v>
      </c>
      <c r="F47" s="102">
        <f t="shared" si="15"/>
        <v>2.6660999999999997</v>
      </c>
      <c r="G47" s="102">
        <f t="shared" si="15"/>
        <v>0.7652000000000001</v>
      </c>
      <c r="H47" s="102">
        <f t="shared" si="15"/>
        <v>0</v>
      </c>
      <c r="I47" s="102">
        <f t="shared" si="15"/>
        <v>0</v>
      </c>
      <c r="J47" s="102">
        <f t="shared" si="15"/>
        <v>0</v>
      </c>
      <c r="K47" s="102">
        <f t="shared" si="15"/>
        <v>0.24320000000000003</v>
      </c>
      <c r="L47" s="102">
        <f t="shared" si="15"/>
        <v>0.132</v>
      </c>
      <c r="M47" s="102">
        <f t="shared" si="15"/>
        <v>0</v>
      </c>
      <c r="N47" s="102">
        <f t="shared" si="15"/>
        <v>0</v>
      </c>
      <c r="O47" s="102">
        <f t="shared" si="15"/>
        <v>0</v>
      </c>
      <c r="P47" s="102">
        <f t="shared" si="15"/>
        <v>0</v>
      </c>
      <c r="Q47" s="102">
        <f t="shared" si="15"/>
        <v>0</v>
      </c>
      <c r="R47" s="102">
        <f t="shared" si="15"/>
        <v>0</v>
      </c>
      <c r="S47" s="102">
        <f t="shared" si="15"/>
        <v>2.3865999999999996</v>
      </c>
      <c r="T47" s="131"/>
      <c r="U47" s="131"/>
    </row>
    <row r="48" spans="1:21" ht="12.75">
      <c r="A48" s="113">
        <v>1</v>
      </c>
      <c r="B48" s="56" t="s">
        <v>92</v>
      </c>
      <c r="C48" s="101">
        <f t="shared" si="13"/>
        <v>1.1197</v>
      </c>
      <c r="D48" s="132"/>
      <c r="E48" s="102">
        <f t="shared" si="14"/>
        <v>1.1197</v>
      </c>
      <c r="F48" s="89">
        <v>0.73</v>
      </c>
      <c r="G48" s="133"/>
      <c r="H48" s="132"/>
      <c r="I48" s="126"/>
      <c r="J48" s="126"/>
      <c r="K48" s="133"/>
      <c r="L48" s="133"/>
      <c r="M48" s="126"/>
      <c r="N48" s="126"/>
      <c r="O48" s="126"/>
      <c r="P48" s="126"/>
      <c r="Q48" s="126"/>
      <c r="R48" s="126"/>
      <c r="S48" s="134">
        <v>0.3897</v>
      </c>
      <c r="T48" s="13" t="s">
        <v>100</v>
      </c>
      <c r="U48" s="135"/>
    </row>
    <row r="49" spans="1:21" ht="27.75" customHeight="1">
      <c r="A49" s="62">
        <v>2</v>
      </c>
      <c r="B49" s="57" t="s">
        <v>93</v>
      </c>
      <c r="C49" s="101">
        <f t="shared" si="13"/>
        <v>0.24969999999999998</v>
      </c>
      <c r="D49" s="118"/>
      <c r="E49" s="102">
        <f t="shared" si="14"/>
        <v>0.24969999999999998</v>
      </c>
      <c r="F49" s="89">
        <v>0.1224</v>
      </c>
      <c r="G49" s="89">
        <v>0.1273</v>
      </c>
      <c r="H49" s="118"/>
      <c r="I49" s="118"/>
      <c r="J49" s="118"/>
      <c r="K49" s="133"/>
      <c r="L49" s="133"/>
      <c r="M49" s="118"/>
      <c r="N49" s="118"/>
      <c r="O49" s="118"/>
      <c r="P49" s="118"/>
      <c r="Q49" s="118"/>
      <c r="R49" s="118"/>
      <c r="S49" s="134"/>
      <c r="T49" s="13" t="s">
        <v>101</v>
      </c>
      <c r="U49" s="135"/>
    </row>
    <row r="50" spans="1:21" ht="27.75" customHeight="1">
      <c r="A50" s="113">
        <v>3</v>
      </c>
      <c r="B50" s="56" t="s">
        <v>94</v>
      </c>
      <c r="C50" s="101">
        <f t="shared" si="13"/>
        <v>0.1</v>
      </c>
      <c r="D50" s="136"/>
      <c r="E50" s="102">
        <f t="shared" si="14"/>
        <v>0.1</v>
      </c>
      <c r="F50" s="89">
        <v>0.1</v>
      </c>
      <c r="G50" s="133"/>
      <c r="H50" s="136"/>
      <c r="I50" s="136"/>
      <c r="J50" s="136"/>
      <c r="K50" s="133"/>
      <c r="L50" s="133"/>
      <c r="M50" s="136"/>
      <c r="N50" s="136"/>
      <c r="O50" s="136"/>
      <c r="P50" s="136"/>
      <c r="Q50" s="136"/>
      <c r="R50" s="136"/>
      <c r="S50" s="134"/>
      <c r="T50" s="13" t="s">
        <v>102</v>
      </c>
      <c r="U50" s="135"/>
    </row>
    <row r="51" spans="1:21" ht="27.75" customHeight="1">
      <c r="A51" s="62">
        <v>4</v>
      </c>
      <c r="B51" s="57" t="s">
        <v>95</v>
      </c>
      <c r="C51" s="101">
        <f t="shared" si="13"/>
        <v>0.037</v>
      </c>
      <c r="D51" s="136"/>
      <c r="E51" s="102">
        <f t="shared" si="14"/>
        <v>0.037</v>
      </c>
      <c r="F51" s="89">
        <v>0.0235</v>
      </c>
      <c r="G51" s="133"/>
      <c r="H51" s="136"/>
      <c r="I51" s="136"/>
      <c r="J51" s="136"/>
      <c r="K51" s="89">
        <v>0.0135</v>
      </c>
      <c r="L51" s="133"/>
      <c r="M51" s="136"/>
      <c r="N51" s="136"/>
      <c r="O51" s="136"/>
      <c r="P51" s="136"/>
      <c r="Q51" s="136"/>
      <c r="R51" s="136"/>
      <c r="S51" s="134"/>
      <c r="T51" s="13" t="s">
        <v>104</v>
      </c>
      <c r="U51" s="135"/>
    </row>
    <row r="52" spans="1:21" ht="27.75" customHeight="1">
      <c r="A52" s="113">
        <v>5</v>
      </c>
      <c r="B52" s="57" t="s">
        <v>96</v>
      </c>
      <c r="C52" s="101">
        <f t="shared" si="13"/>
        <v>1.4243</v>
      </c>
      <c r="D52" s="136"/>
      <c r="E52" s="102">
        <f t="shared" si="14"/>
        <v>1.4243</v>
      </c>
      <c r="F52" s="89">
        <v>0.7071</v>
      </c>
      <c r="G52" s="89">
        <v>0.3</v>
      </c>
      <c r="H52" s="136"/>
      <c r="I52" s="136"/>
      <c r="J52" s="136"/>
      <c r="K52" s="89">
        <v>0.2</v>
      </c>
      <c r="L52" s="133"/>
      <c r="M52" s="136"/>
      <c r="N52" s="136"/>
      <c r="O52" s="136"/>
      <c r="P52" s="136"/>
      <c r="Q52" s="136"/>
      <c r="R52" s="136"/>
      <c r="S52" s="134">
        <v>0.2172</v>
      </c>
      <c r="T52" s="13" t="s">
        <v>99</v>
      </c>
      <c r="U52" s="135"/>
    </row>
    <row r="53" spans="1:21" ht="27.75" customHeight="1">
      <c r="A53" s="62">
        <v>6</v>
      </c>
      <c r="B53" s="57" t="s">
        <v>97</v>
      </c>
      <c r="C53" s="101">
        <f t="shared" si="13"/>
        <v>1.2159</v>
      </c>
      <c r="D53" s="118"/>
      <c r="E53" s="102">
        <f t="shared" si="14"/>
        <v>1.2159</v>
      </c>
      <c r="F53" s="89">
        <v>0.1331</v>
      </c>
      <c r="G53" s="89">
        <v>0.2579</v>
      </c>
      <c r="H53" s="118"/>
      <c r="I53" s="118"/>
      <c r="J53" s="118"/>
      <c r="K53" s="133"/>
      <c r="L53" s="89">
        <v>0.132</v>
      </c>
      <c r="M53" s="118"/>
      <c r="N53" s="118"/>
      <c r="O53" s="118"/>
      <c r="P53" s="118"/>
      <c r="Q53" s="118"/>
      <c r="R53" s="118"/>
      <c r="S53" s="134">
        <v>0.6929</v>
      </c>
      <c r="T53" s="13" t="s">
        <v>103</v>
      </c>
      <c r="U53" s="135"/>
    </row>
    <row r="54" spans="1:21" ht="27.75" customHeight="1">
      <c r="A54" s="113">
        <v>7</v>
      </c>
      <c r="B54" s="57" t="s">
        <v>98</v>
      </c>
      <c r="C54" s="101">
        <f t="shared" si="13"/>
        <v>1.1165</v>
      </c>
      <c r="D54" s="137"/>
      <c r="E54" s="102">
        <f t="shared" si="14"/>
        <v>1.1165</v>
      </c>
      <c r="F54" s="133"/>
      <c r="G54" s="133"/>
      <c r="H54" s="137"/>
      <c r="I54" s="138"/>
      <c r="J54" s="137"/>
      <c r="K54" s="89">
        <v>0.0297</v>
      </c>
      <c r="L54" s="133"/>
      <c r="M54" s="138"/>
      <c r="N54" s="139"/>
      <c r="O54" s="62"/>
      <c r="P54" s="62"/>
      <c r="Q54" s="140"/>
      <c r="R54" s="140"/>
      <c r="S54" s="134">
        <v>1.0868</v>
      </c>
      <c r="T54" s="13" t="s">
        <v>99</v>
      </c>
      <c r="U54" s="135"/>
    </row>
    <row r="55" spans="1:21" ht="27.75" customHeight="1">
      <c r="A55" s="62">
        <v>8</v>
      </c>
      <c r="B55" s="141" t="s">
        <v>182</v>
      </c>
      <c r="C55" s="101">
        <f t="shared" si="13"/>
        <v>0.35</v>
      </c>
      <c r="D55" s="137"/>
      <c r="E55" s="102">
        <f t="shared" si="14"/>
        <v>0.35</v>
      </c>
      <c r="F55" s="49">
        <v>0.35</v>
      </c>
      <c r="G55" s="14"/>
      <c r="H55" s="137"/>
      <c r="I55" s="138"/>
      <c r="J55" s="137"/>
      <c r="K55" s="89"/>
      <c r="L55" s="133"/>
      <c r="M55" s="138"/>
      <c r="N55" s="139"/>
      <c r="O55" s="62"/>
      <c r="P55" s="62"/>
      <c r="Q55" s="140"/>
      <c r="R55" s="140"/>
      <c r="S55" s="134"/>
      <c r="T55" s="142" t="s">
        <v>186</v>
      </c>
      <c r="U55" s="142"/>
    </row>
    <row r="56" spans="1:21" ht="27.75" customHeight="1">
      <c r="A56" s="113">
        <v>9</v>
      </c>
      <c r="B56" s="51" t="s">
        <v>183</v>
      </c>
      <c r="C56" s="101">
        <f t="shared" si="13"/>
        <v>0.13</v>
      </c>
      <c r="D56" s="137"/>
      <c r="E56" s="102">
        <f t="shared" si="14"/>
        <v>0.13</v>
      </c>
      <c r="F56" s="49">
        <v>0.1</v>
      </c>
      <c r="G56" s="49">
        <v>0.03</v>
      </c>
      <c r="H56" s="137"/>
      <c r="I56" s="138"/>
      <c r="J56" s="137"/>
      <c r="K56" s="89"/>
      <c r="L56" s="133"/>
      <c r="M56" s="138"/>
      <c r="N56" s="139"/>
      <c r="O56" s="62"/>
      <c r="P56" s="62"/>
      <c r="Q56" s="140"/>
      <c r="R56" s="140"/>
      <c r="S56" s="134"/>
      <c r="T56" s="142" t="s">
        <v>187</v>
      </c>
      <c r="U56" s="142"/>
    </row>
    <row r="57" spans="1:21" ht="27.75" customHeight="1">
      <c r="A57" s="62">
        <v>10</v>
      </c>
      <c r="B57" s="141" t="s">
        <v>184</v>
      </c>
      <c r="C57" s="101">
        <f t="shared" si="13"/>
        <v>0.2</v>
      </c>
      <c r="D57" s="137"/>
      <c r="E57" s="102">
        <f t="shared" si="14"/>
        <v>0.2</v>
      </c>
      <c r="F57" s="49">
        <v>0.15</v>
      </c>
      <c r="G57" s="49">
        <v>0.05</v>
      </c>
      <c r="H57" s="137"/>
      <c r="I57" s="138"/>
      <c r="J57" s="137"/>
      <c r="K57" s="89"/>
      <c r="L57" s="133"/>
      <c r="M57" s="138"/>
      <c r="N57" s="139"/>
      <c r="O57" s="62"/>
      <c r="P57" s="62"/>
      <c r="Q57" s="140"/>
      <c r="R57" s="140"/>
      <c r="S57" s="134"/>
      <c r="T57" s="142" t="s">
        <v>102</v>
      </c>
      <c r="U57" s="142"/>
    </row>
    <row r="58" spans="1:21" ht="27.75" customHeight="1">
      <c r="A58" s="113">
        <v>11</v>
      </c>
      <c r="B58" s="51" t="s">
        <v>185</v>
      </c>
      <c r="C58" s="101">
        <f t="shared" si="13"/>
        <v>0.25</v>
      </c>
      <c r="D58" s="137"/>
      <c r="E58" s="102">
        <f t="shared" si="14"/>
        <v>0.25</v>
      </c>
      <c r="F58" s="49">
        <v>0.25</v>
      </c>
      <c r="G58" s="49"/>
      <c r="H58" s="137"/>
      <c r="I58" s="138"/>
      <c r="J58" s="137"/>
      <c r="K58" s="89"/>
      <c r="L58" s="133"/>
      <c r="M58" s="138"/>
      <c r="N58" s="139"/>
      <c r="O58" s="62"/>
      <c r="P58" s="62"/>
      <c r="Q58" s="140"/>
      <c r="R58" s="140"/>
      <c r="S58" s="134"/>
      <c r="T58" s="142" t="s">
        <v>188</v>
      </c>
      <c r="U58" s="142"/>
    </row>
    <row r="59" spans="1:21" ht="20.25" customHeight="1">
      <c r="A59" s="52" t="s">
        <v>113</v>
      </c>
      <c r="B59" s="114" t="s">
        <v>114</v>
      </c>
      <c r="C59" s="101">
        <f>D59+E59</f>
        <v>33.93000000000001</v>
      </c>
      <c r="D59" s="102">
        <f aca="true" t="shared" si="16" ref="D59:S59">SUM(D60:D79)</f>
        <v>0</v>
      </c>
      <c r="E59" s="102">
        <f t="shared" si="16"/>
        <v>33.93000000000001</v>
      </c>
      <c r="F59" s="102">
        <f t="shared" si="16"/>
        <v>27.59</v>
      </c>
      <c r="G59" s="102">
        <f t="shared" si="16"/>
        <v>1.3900000000000001</v>
      </c>
      <c r="H59" s="102">
        <f t="shared" si="16"/>
        <v>0.1</v>
      </c>
      <c r="I59" s="102">
        <f t="shared" si="16"/>
        <v>0</v>
      </c>
      <c r="J59" s="102">
        <f t="shared" si="16"/>
        <v>0</v>
      </c>
      <c r="K59" s="102">
        <f t="shared" si="16"/>
        <v>0.9199999999999999</v>
      </c>
      <c r="L59" s="102">
        <f t="shared" si="16"/>
        <v>3.13</v>
      </c>
      <c r="M59" s="102">
        <f t="shared" si="16"/>
        <v>0</v>
      </c>
      <c r="N59" s="102">
        <f t="shared" si="16"/>
        <v>0</v>
      </c>
      <c r="O59" s="102">
        <f t="shared" si="16"/>
        <v>0</v>
      </c>
      <c r="P59" s="102">
        <f t="shared" si="16"/>
        <v>0</v>
      </c>
      <c r="Q59" s="102">
        <f t="shared" si="16"/>
        <v>0</v>
      </c>
      <c r="R59" s="102">
        <f t="shared" si="16"/>
        <v>0</v>
      </c>
      <c r="S59" s="102">
        <f t="shared" si="16"/>
        <v>0.8</v>
      </c>
      <c r="T59" s="62"/>
      <c r="U59" s="62"/>
    </row>
    <row r="60" spans="1:21" ht="38.25">
      <c r="A60" s="120">
        <v>1</v>
      </c>
      <c r="B60" s="143" t="s">
        <v>115</v>
      </c>
      <c r="C60" s="115">
        <f t="shared" si="13"/>
        <v>2</v>
      </c>
      <c r="D60" s="115"/>
      <c r="E60" s="102">
        <f t="shared" si="14"/>
        <v>2</v>
      </c>
      <c r="F60" s="64">
        <v>0.5</v>
      </c>
      <c r="G60" s="64">
        <v>0.2</v>
      </c>
      <c r="H60" s="122"/>
      <c r="I60" s="122"/>
      <c r="J60" s="122"/>
      <c r="K60" s="122"/>
      <c r="L60" s="122">
        <v>0.5</v>
      </c>
      <c r="M60" s="122"/>
      <c r="N60" s="122"/>
      <c r="O60" s="122"/>
      <c r="P60" s="122"/>
      <c r="Q60" s="122"/>
      <c r="R60" s="122"/>
      <c r="S60" s="122">
        <v>0.8</v>
      </c>
      <c r="T60" s="62" t="s">
        <v>117</v>
      </c>
      <c r="U60" s="111"/>
    </row>
    <row r="61" spans="1:21" ht="25.5">
      <c r="A61" s="123">
        <v>2</v>
      </c>
      <c r="B61" s="143" t="s">
        <v>116</v>
      </c>
      <c r="C61" s="101">
        <f t="shared" si="13"/>
        <v>1</v>
      </c>
      <c r="D61" s="91"/>
      <c r="E61" s="102">
        <f t="shared" si="14"/>
        <v>1</v>
      </c>
      <c r="F61" s="61"/>
      <c r="G61" s="64">
        <v>0.4</v>
      </c>
      <c r="H61" s="65"/>
      <c r="I61" s="65"/>
      <c r="J61" s="65"/>
      <c r="K61" s="65">
        <v>0.6</v>
      </c>
      <c r="L61" s="65"/>
      <c r="M61" s="65"/>
      <c r="N61" s="65"/>
      <c r="O61" s="65"/>
      <c r="P61" s="65"/>
      <c r="Q61" s="65"/>
      <c r="R61" s="65"/>
      <c r="S61" s="65"/>
      <c r="T61" s="62" t="s">
        <v>118</v>
      </c>
      <c r="U61" s="111"/>
    </row>
    <row r="62" spans="1:21" ht="27" customHeight="1">
      <c r="A62" s="120">
        <v>3</v>
      </c>
      <c r="B62" s="143" t="s">
        <v>146</v>
      </c>
      <c r="C62" s="101">
        <f t="shared" si="13"/>
        <v>1.5</v>
      </c>
      <c r="D62" s="91"/>
      <c r="E62" s="102">
        <f t="shared" si="14"/>
        <v>1.5</v>
      </c>
      <c r="F62" s="61">
        <v>1.5</v>
      </c>
      <c r="G62" s="61"/>
      <c r="H62" s="61"/>
      <c r="I62" s="61"/>
      <c r="J62" s="122"/>
      <c r="K62" s="122"/>
      <c r="L62" s="122"/>
      <c r="M62" s="122"/>
      <c r="N62" s="122"/>
      <c r="O62" s="122"/>
      <c r="P62" s="122"/>
      <c r="Q62" s="122"/>
      <c r="R62" s="115"/>
      <c r="S62" s="115"/>
      <c r="T62" s="62" t="s">
        <v>118</v>
      </c>
      <c r="U62" s="144"/>
    </row>
    <row r="63" spans="1:21" ht="27" customHeight="1">
      <c r="A63" s="123">
        <v>4</v>
      </c>
      <c r="B63" s="143" t="s">
        <v>147</v>
      </c>
      <c r="C63" s="101">
        <f t="shared" si="13"/>
        <v>1.5</v>
      </c>
      <c r="D63" s="91"/>
      <c r="E63" s="102">
        <f t="shared" si="14"/>
        <v>1.5</v>
      </c>
      <c r="F63" s="61">
        <v>1.5</v>
      </c>
      <c r="G63" s="61"/>
      <c r="H63" s="61"/>
      <c r="I63" s="61"/>
      <c r="J63" s="122"/>
      <c r="K63" s="122"/>
      <c r="L63" s="122"/>
      <c r="M63" s="122"/>
      <c r="N63" s="122"/>
      <c r="O63" s="122"/>
      <c r="P63" s="122"/>
      <c r="Q63" s="122"/>
      <c r="R63" s="115"/>
      <c r="S63" s="115"/>
      <c r="T63" s="62" t="s">
        <v>118</v>
      </c>
      <c r="U63" s="144"/>
    </row>
    <row r="64" spans="1:21" ht="27" customHeight="1">
      <c r="A64" s="120">
        <v>5</v>
      </c>
      <c r="B64" s="143" t="s">
        <v>149</v>
      </c>
      <c r="C64" s="101">
        <f t="shared" si="13"/>
        <v>3</v>
      </c>
      <c r="D64" s="91"/>
      <c r="E64" s="102">
        <f t="shared" si="14"/>
        <v>3</v>
      </c>
      <c r="F64" s="61">
        <v>2.9</v>
      </c>
      <c r="G64" s="61">
        <v>0.1</v>
      </c>
      <c r="H64" s="61"/>
      <c r="I64" s="61"/>
      <c r="J64" s="122"/>
      <c r="K64" s="122"/>
      <c r="L64" s="122"/>
      <c r="M64" s="122"/>
      <c r="N64" s="122"/>
      <c r="O64" s="122"/>
      <c r="P64" s="122"/>
      <c r="Q64" s="122"/>
      <c r="R64" s="115"/>
      <c r="S64" s="115"/>
      <c r="T64" s="62" t="s">
        <v>118</v>
      </c>
      <c r="U64" s="144"/>
    </row>
    <row r="65" spans="1:21" ht="27" customHeight="1">
      <c r="A65" s="123">
        <v>6</v>
      </c>
      <c r="B65" s="143" t="s">
        <v>171</v>
      </c>
      <c r="C65" s="101">
        <f t="shared" si="13"/>
        <v>4.1</v>
      </c>
      <c r="D65" s="91"/>
      <c r="E65" s="102">
        <f t="shared" si="14"/>
        <v>4.1</v>
      </c>
      <c r="F65" s="61">
        <v>3.8</v>
      </c>
      <c r="G65" s="61">
        <v>0.2</v>
      </c>
      <c r="H65" s="61">
        <v>0.1</v>
      </c>
      <c r="I65" s="61"/>
      <c r="J65" s="122"/>
      <c r="K65" s="122"/>
      <c r="L65" s="122"/>
      <c r="M65" s="122"/>
      <c r="N65" s="122"/>
      <c r="O65" s="122"/>
      <c r="P65" s="122"/>
      <c r="Q65" s="122"/>
      <c r="R65" s="115"/>
      <c r="S65" s="115"/>
      <c r="T65" s="62" t="s">
        <v>118</v>
      </c>
      <c r="U65" s="144"/>
    </row>
    <row r="66" spans="1:21" s="180" customFormat="1" ht="27" customHeight="1">
      <c r="A66" s="120">
        <v>7</v>
      </c>
      <c r="B66" s="143" t="s">
        <v>148</v>
      </c>
      <c r="C66" s="101">
        <f t="shared" si="13"/>
        <v>6</v>
      </c>
      <c r="D66" s="91"/>
      <c r="E66" s="102">
        <f t="shared" si="14"/>
        <v>6</v>
      </c>
      <c r="F66" s="61">
        <v>5.43</v>
      </c>
      <c r="G66" s="61">
        <v>0.25</v>
      </c>
      <c r="H66" s="61"/>
      <c r="I66" s="61"/>
      <c r="J66" s="122"/>
      <c r="K66" s="122">
        <v>0.32</v>
      </c>
      <c r="L66" s="122"/>
      <c r="M66" s="122"/>
      <c r="N66" s="122"/>
      <c r="O66" s="122"/>
      <c r="P66" s="122"/>
      <c r="Q66" s="122"/>
      <c r="R66" s="115"/>
      <c r="S66" s="115"/>
      <c r="T66" s="62" t="s">
        <v>118</v>
      </c>
      <c r="U66" s="144"/>
    </row>
    <row r="67" spans="1:21" ht="27" customHeight="1">
      <c r="A67" s="123">
        <v>8</v>
      </c>
      <c r="B67" s="143" t="s">
        <v>226</v>
      </c>
      <c r="C67" s="101">
        <f t="shared" si="13"/>
        <v>1.5</v>
      </c>
      <c r="D67" s="91"/>
      <c r="E67" s="102">
        <f t="shared" si="14"/>
        <v>1.5</v>
      </c>
      <c r="F67" s="61">
        <v>1.06</v>
      </c>
      <c r="G67" s="61">
        <v>0.24</v>
      </c>
      <c r="H67" s="61"/>
      <c r="I67" s="61"/>
      <c r="J67" s="122"/>
      <c r="K67" s="122"/>
      <c r="L67" s="122">
        <v>0.2</v>
      </c>
      <c r="M67" s="122"/>
      <c r="N67" s="122"/>
      <c r="O67" s="122"/>
      <c r="P67" s="122"/>
      <c r="Q67" s="122"/>
      <c r="R67" s="115"/>
      <c r="S67" s="115"/>
      <c r="T67" s="13" t="s">
        <v>150</v>
      </c>
      <c r="U67" s="62"/>
    </row>
    <row r="68" spans="1:21" ht="27" customHeight="1">
      <c r="A68" s="120">
        <v>9</v>
      </c>
      <c r="B68" s="100" t="s">
        <v>151</v>
      </c>
      <c r="C68" s="101">
        <f t="shared" si="13"/>
        <v>0.7</v>
      </c>
      <c r="D68" s="91"/>
      <c r="E68" s="102">
        <f t="shared" si="14"/>
        <v>0.7</v>
      </c>
      <c r="F68" s="145">
        <v>0.7</v>
      </c>
      <c r="G68" s="122"/>
      <c r="H68" s="122"/>
      <c r="I68" s="122"/>
      <c r="J68" s="122"/>
      <c r="K68" s="122"/>
      <c r="L68" s="146"/>
      <c r="M68" s="122"/>
      <c r="N68" s="122"/>
      <c r="O68" s="122"/>
      <c r="P68" s="122"/>
      <c r="Q68" s="122"/>
      <c r="R68" s="115"/>
      <c r="S68" s="115"/>
      <c r="T68" s="13" t="s">
        <v>162</v>
      </c>
      <c r="U68" s="144"/>
    </row>
    <row r="69" spans="1:21" ht="27" customHeight="1">
      <c r="A69" s="123">
        <v>10</v>
      </c>
      <c r="B69" s="100" t="s">
        <v>152</v>
      </c>
      <c r="C69" s="101">
        <f t="shared" si="13"/>
        <v>0.7999999999999999</v>
      </c>
      <c r="D69" s="91"/>
      <c r="E69" s="102">
        <f t="shared" si="14"/>
        <v>0.7999999999999999</v>
      </c>
      <c r="F69" s="145">
        <v>0.7</v>
      </c>
      <c r="G69" s="122"/>
      <c r="H69" s="122"/>
      <c r="I69" s="122"/>
      <c r="J69" s="122"/>
      <c r="K69" s="122"/>
      <c r="L69" s="146">
        <v>0.1</v>
      </c>
      <c r="M69" s="122"/>
      <c r="N69" s="122"/>
      <c r="O69" s="122"/>
      <c r="P69" s="122"/>
      <c r="Q69" s="122"/>
      <c r="R69" s="115"/>
      <c r="S69" s="115"/>
      <c r="T69" s="13" t="s">
        <v>163</v>
      </c>
      <c r="U69" s="144"/>
    </row>
    <row r="70" spans="1:21" ht="27" customHeight="1">
      <c r="A70" s="120">
        <v>11</v>
      </c>
      <c r="B70" s="100" t="s">
        <v>153</v>
      </c>
      <c r="C70" s="101">
        <f t="shared" si="13"/>
        <v>0.4</v>
      </c>
      <c r="D70" s="91"/>
      <c r="E70" s="102">
        <f t="shared" si="14"/>
        <v>0.4</v>
      </c>
      <c r="F70" s="145">
        <v>0.4</v>
      </c>
      <c r="G70" s="122"/>
      <c r="H70" s="122"/>
      <c r="I70" s="122"/>
      <c r="J70" s="122"/>
      <c r="K70" s="122"/>
      <c r="L70" s="146"/>
      <c r="M70" s="122"/>
      <c r="N70" s="122"/>
      <c r="O70" s="122"/>
      <c r="P70" s="122"/>
      <c r="Q70" s="122"/>
      <c r="R70" s="115"/>
      <c r="S70" s="115"/>
      <c r="T70" s="13" t="s">
        <v>162</v>
      </c>
      <c r="U70" s="144"/>
    </row>
    <row r="71" spans="1:21" ht="27" customHeight="1">
      <c r="A71" s="123">
        <v>12</v>
      </c>
      <c r="B71" s="100" t="s">
        <v>154</v>
      </c>
      <c r="C71" s="101">
        <f t="shared" si="13"/>
        <v>1.8</v>
      </c>
      <c r="D71" s="91"/>
      <c r="E71" s="102">
        <f t="shared" si="14"/>
        <v>1.8</v>
      </c>
      <c r="F71" s="145">
        <v>1.7</v>
      </c>
      <c r="G71" s="122"/>
      <c r="H71" s="122"/>
      <c r="I71" s="122"/>
      <c r="J71" s="122"/>
      <c r="K71" s="122"/>
      <c r="L71" s="146">
        <v>0.1</v>
      </c>
      <c r="M71" s="122"/>
      <c r="N71" s="122"/>
      <c r="O71" s="122"/>
      <c r="P71" s="122"/>
      <c r="Q71" s="122"/>
      <c r="R71" s="115"/>
      <c r="S71" s="115"/>
      <c r="T71" s="13" t="s">
        <v>163</v>
      </c>
      <c r="U71" s="144"/>
    </row>
    <row r="72" spans="1:21" ht="28.5" customHeight="1">
      <c r="A72" s="120">
        <v>13</v>
      </c>
      <c r="B72" s="100" t="s">
        <v>155</v>
      </c>
      <c r="C72" s="101">
        <f t="shared" si="13"/>
        <v>0.6</v>
      </c>
      <c r="D72" s="91"/>
      <c r="E72" s="102">
        <f t="shared" si="14"/>
        <v>0.6</v>
      </c>
      <c r="F72" s="145">
        <v>0.6</v>
      </c>
      <c r="G72" s="122"/>
      <c r="H72" s="122"/>
      <c r="I72" s="122"/>
      <c r="J72" s="122"/>
      <c r="K72" s="122"/>
      <c r="L72" s="146"/>
      <c r="M72" s="122"/>
      <c r="N72" s="122"/>
      <c r="O72" s="122"/>
      <c r="P72" s="122"/>
      <c r="Q72" s="122"/>
      <c r="R72" s="115"/>
      <c r="S72" s="115"/>
      <c r="T72" s="13" t="s">
        <v>164</v>
      </c>
      <c r="U72" s="144"/>
    </row>
    <row r="73" spans="1:21" ht="28.5" customHeight="1">
      <c r="A73" s="123">
        <v>14</v>
      </c>
      <c r="B73" s="100" t="s">
        <v>156</v>
      </c>
      <c r="C73" s="101">
        <f t="shared" si="13"/>
        <v>0.7</v>
      </c>
      <c r="D73" s="91"/>
      <c r="E73" s="102">
        <f t="shared" si="14"/>
        <v>0.7</v>
      </c>
      <c r="F73" s="145">
        <v>0.6</v>
      </c>
      <c r="G73" s="122"/>
      <c r="H73" s="122"/>
      <c r="I73" s="122"/>
      <c r="J73" s="122"/>
      <c r="K73" s="122"/>
      <c r="L73" s="146">
        <v>0.1</v>
      </c>
      <c r="M73" s="122"/>
      <c r="N73" s="122"/>
      <c r="O73" s="122"/>
      <c r="P73" s="122"/>
      <c r="Q73" s="122"/>
      <c r="R73" s="115"/>
      <c r="S73" s="115"/>
      <c r="T73" s="13" t="s">
        <v>165</v>
      </c>
      <c r="U73" s="144"/>
    </row>
    <row r="74" spans="1:21" ht="28.5" customHeight="1">
      <c r="A74" s="120">
        <v>15</v>
      </c>
      <c r="B74" s="100" t="s">
        <v>157</v>
      </c>
      <c r="C74" s="101">
        <f t="shared" si="13"/>
        <v>0.6</v>
      </c>
      <c r="D74" s="91"/>
      <c r="E74" s="102">
        <f t="shared" si="14"/>
        <v>0.6</v>
      </c>
      <c r="F74" s="145">
        <v>0.5</v>
      </c>
      <c r="G74" s="122"/>
      <c r="H74" s="122"/>
      <c r="I74" s="122"/>
      <c r="J74" s="122"/>
      <c r="K74" s="122"/>
      <c r="L74" s="146">
        <v>0.1</v>
      </c>
      <c r="M74" s="122"/>
      <c r="N74" s="122"/>
      <c r="O74" s="122"/>
      <c r="P74" s="122"/>
      <c r="Q74" s="122"/>
      <c r="R74" s="115"/>
      <c r="S74" s="115"/>
      <c r="T74" s="13" t="s">
        <v>163</v>
      </c>
      <c r="U74" s="144"/>
    </row>
    <row r="75" spans="1:21" ht="28.5" customHeight="1">
      <c r="A75" s="123">
        <v>16</v>
      </c>
      <c r="B75" s="100" t="s">
        <v>158</v>
      </c>
      <c r="C75" s="101">
        <f t="shared" si="13"/>
        <v>1.1</v>
      </c>
      <c r="D75" s="91"/>
      <c r="E75" s="102">
        <f t="shared" si="14"/>
        <v>1.1</v>
      </c>
      <c r="F75" s="145">
        <v>1.1</v>
      </c>
      <c r="G75" s="122"/>
      <c r="H75" s="122"/>
      <c r="I75" s="122"/>
      <c r="J75" s="122"/>
      <c r="K75" s="122"/>
      <c r="L75" s="146"/>
      <c r="M75" s="122"/>
      <c r="N75" s="122"/>
      <c r="O75" s="122"/>
      <c r="P75" s="122"/>
      <c r="Q75" s="122"/>
      <c r="R75" s="115"/>
      <c r="S75" s="115"/>
      <c r="T75" s="13" t="s">
        <v>150</v>
      </c>
      <c r="U75" s="144"/>
    </row>
    <row r="76" spans="1:21" ht="28.5" customHeight="1">
      <c r="A76" s="120">
        <v>17</v>
      </c>
      <c r="B76" s="100" t="s">
        <v>159</v>
      </c>
      <c r="C76" s="101">
        <f t="shared" si="13"/>
        <v>0.6</v>
      </c>
      <c r="D76" s="91"/>
      <c r="E76" s="102">
        <f t="shared" si="14"/>
        <v>0.6</v>
      </c>
      <c r="F76" s="145">
        <v>0.6</v>
      </c>
      <c r="G76" s="122"/>
      <c r="H76" s="122"/>
      <c r="I76" s="122"/>
      <c r="J76" s="122"/>
      <c r="K76" s="122"/>
      <c r="L76" s="146"/>
      <c r="M76" s="122"/>
      <c r="N76" s="122"/>
      <c r="O76" s="122"/>
      <c r="P76" s="122"/>
      <c r="Q76" s="122"/>
      <c r="R76" s="115"/>
      <c r="S76" s="115"/>
      <c r="T76" s="13" t="s">
        <v>165</v>
      </c>
      <c r="U76" s="144"/>
    </row>
    <row r="77" spans="1:21" ht="28.5" customHeight="1">
      <c r="A77" s="123">
        <v>18</v>
      </c>
      <c r="B77" s="100" t="s">
        <v>170</v>
      </c>
      <c r="C77" s="101">
        <f t="shared" si="13"/>
        <v>0.03</v>
      </c>
      <c r="D77" s="91"/>
      <c r="E77" s="102">
        <f t="shared" si="14"/>
        <v>0.03</v>
      </c>
      <c r="F77" s="147"/>
      <c r="G77" s="122"/>
      <c r="H77" s="122"/>
      <c r="I77" s="122"/>
      <c r="J77" s="122"/>
      <c r="K77" s="122"/>
      <c r="L77" s="145">
        <v>0.03</v>
      </c>
      <c r="M77" s="122"/>
      <c r="N77" s="122"/>
      <c r="O77" s="122"/>
      <c r="P77" s="122"/>
      <c r="Q77" s="122"/>
      <c r="R77" s="115"/>
      <c r="S77" s="115"/>
      <c r="T77" s="13" t="s">
        <v>117</v>
      </c>
      <c r="U77" s="62"/>
    </row>
    <row r="78" spans="1:21" ht="28.5" customHeight="1">
      <c r="A78" s="120">
        <v>19</v>
      </c>
      <c r="B78" s="100" t="s">
        <v>160</v>
      </c>
      <c r="C78" s="101">
        <f t="shared" si="13"/>
        <v>4</v>
      </c>
      <c r="D78" s="91"/>
      <c r="E78" s="102">
        <f t="shared" si="14"/>
        <v>4</v>
      </c>
      <c r="F78" s="147">
        <v>3</v>
      </c>
      <c r="G78" s="122"/>
      <c r="H78" s="122"/>
      <c r="I78" s="122"/>
      <c r="J78" s="122"/>
      <c r="K78" s="122"/>
      <c r="L78" s="146">
        <v>1</v>
      </c>
      <c r="M78" s="122"/>
      <c r="N78" s="122"/>
      <c r="O78" s="122"/>
      <c r="P78" s="122"/>
      <c r="Q78" s="122"/>
      <c r="R78" s="115"/>
      <c r="S78" s="115"/>
      <c r="T78" s="13" t="s">
        <v>166</v>
      </c>
      <c r="U78" s="62"/>
    </row>
    <row r="79" spans="1:21" ht="28.5" customHeight="1">
      <c r="A79" s="123">
        <v>20</v>
      </c>
      <c r="B79" s="100" t="s">
        <v>161</v>
      </c>
      <c r="C79" s="101">
        <f t="shared" si="13"/>
        <v>2</v>
      </c>
      <c r="D79" s="91"/>
      <c r="E79" s="102">
        <f t="shared" si="14"/>
        <v>2</v>
      </c>
      <c r="F79" s="147">
        <v>1</v>
      </c>
      <c r="G79" s="122"/>
      <c r="H79" s="122"/>
      <c r="I79" s="122"/>
      <c r="J79" s="122"/>
      <c r="K79" s="122"/>
      <c r="L79" s="147">
        <v>1</v>
      </c>
      <c r="M79" s="122"/>
      <c r="N79" s="122"/>
      <c r="O79" s="122"/>
      <c r="P79" s="122"/>
      <c r="Q79" s="122"/>
      <c r="R79" s="115"/>
      <c r="S79" s="115"/>
      <c r="T79" s="13" t="s">
        <v>167</v>
      </c>
      <c r="U79" s="62"/>
    </row>
    <row r="80" spans="1:21" ht="24.75" customHeight="1">
      <c r="A80" s="52" t="s">
        <v>142</v>
      </c>
      <c r="B80" s="114" t="s">
        <v>121</v>
      </c>
      <c r="C80" s="101">
        <f aca="true" t="shared" si="17" ref="C80:C86">D80+E80</f>
        <v>0.0338</v>
      </c>
      <c r="D80" s="102">
        <f>SUM(D81:D81)</f>
        <v>0</v>
      </c>
      <c r="E80" s="102">
        <f aca="true" t="shared" si="18" ref="E80:S80">SUM(E81:E81)</f>
        <v>0.0338</v>
      </c>
      <c r="F80" s="102">
        <f t="shared" si="18"/>
        <v>0</v>
      </c>
      <c r="G80" s="102">
        <f t="shared" si="18"/>
        <v>0.0207</v>
      </c>
      <c r="H80" s="102">
        <f t="shared" si="18"/>
        <v>0</v>
      </c>
      <c r="I80" s="102">
        <f t="shared" si="18"/>
        <v>0</v>
      </c>
      <c r="J80" s="102">
        <f t="shared" si="18"/>
        <v>0</v>
      </c>
      <c r="K80" s="102">
        <f t="shared" si="18"/>
        <v>0</v>
      </c>
      <c r="L80" s="102">
        <f t="shared" si="18"/>
        <v>0.0131</v>
      </c>
      <c r="M80" s="102">
        <f t="shared" si="18"/>
        <v>0</v>
      </c>
      <c r="N80" s="102">
        <f t="shared" si="18"/>
        <v>0</v>
      </c>
      <c r="O80" s="102">
        <f t="shared" si="18"/>
        <v>0</v>
      </c>
      <c r="P80" s="102">
        <f t="shared" si="18"/>
        <v>0</v>
      </c>
      <c r="Q80" s="102">
        <f t="shared" si="18"/>
        <v>0</v>
      </c>
      <c r="R80" s="102">
        <f t="shared" si="18"/>
        <v>0</v>
      </c>
      <c r="S80" s="102">
        <f t="shared" si="18"/>
        <v>0</v>
      </c>
      <c r="T80" s="62"/>
      <c r="U80" s="148"/>
    </row>
    <row r="81" spans="1:21" ht="29.25" customHeight="1">
      <c r="A81" s="13">
        <v>1</v>
      </c>
      <c r="B81" s="141" t="s">
        <v>125</v>
      </c>
      <c r="C81" s="101">
        <f t="shared" si="17"/>
        <v>0.0338</v>
      </c>
      <c r="D81" s="149"/>
      <c r="E81" s="102">
        <f>SUM(F81:S81)</f>
        <v>0.0338</v>
      </c>
      <c r="F81" s="136"/>
      <c r="G81" s="136">
        <v>0.0207</v>
      </c>
      <c r="H81" s="136"/>
      <c r="I81" s="136"/>
      <c r="J81" s="136"/>
      <c r="K81" s="136"/>
      <c r="L81" s="136">
        <v>0.0131</v>
      </c>
      <c r="M81" s="136"/>
      <c r="N81" s="136"/>
      <c r="O81" s="136"/>
      <c r="P81" s="136"/>
      <c r="Q81" s="136"/>
      <c r="R81" s="136"/>
      <c r="S81" s="136"/>
      <c r="T81" s="62" t="s">
        <v>126</v>
      </c>
      <c r="U81" s="150"/>
    </row>
    <row r="82" spans="1:21" ht="24.75" customHeight="1">
      <c r="A82" s="52" t="s">
        <v>197</v>
      </c>
      <c r="B82" s="114" t="s">
        <v>143</v>
      </c>
      <c r="C82" s="101">
        <f t="shared" si="17"/>
        <v>2.66</v>
      </c>
      <c r="D82" s="102">
        <f>SUM(D83:D85)</f>
        <v>0</v>
      </c>
      <c r="E82" s="102">
        <f aca="true" t="shared" si="19" ref="E82:S82">SUM(E83:E85)</f>
        <v>2.66</v>
      </c>
      <c r="F82" s="102">
        <f t="shared" si="19"/>
        <v>0.28</v>
      </c>
      <c r="G82" s="102">
        <f t="shared" si="19"/>
        <v>2.27</v>
      </c>
      <c r="H82" s="102">
        <f t="shared" si="19"/>
        <v>0</v>
      </c>
      <c r="I82" s="102">
        <f t="shared" si="19"/>
        <v>0</v>
      </c>
      <c r="J82" s="102">
        <f t="shared" si="19"/>
        <v>0</v>
      </c>
      <c r="K82" s="102">
        <f t="shared" si="19"/>
        <v>0</v>
      </c>
      <c r="L82" s="102">
        <f t="shared" si="19"/>
        <v>0.1</v>
      </c>
      <c r="M82" s="102">
        <f t="shared" si="19"/>
        <v>0</v>
      </c>
      <c r="N82" s="102">
        <f t="shared" si="19"/>
        <v>0</v>
      </c>
      <c r="O82" s="102">
        <f t="shared" si="19"/>
        <v>0</v>
      </c>
      <c r="P82" s="102">
        <f t="shared" si="19"/>
        <v>0</v>
      </c>
      <c r="Q82" s="102">
        <f t="shared" si="19"/>
        <v>0</v>
      </c>
      <c r="R82" s="102">
        <f t="shared" si="19"/>
        <v>0</v>
      </c>
      <c r="S82" s="102">
        <f t="shared" si="19"/>
        <v>0.01</v>
      </c>
      <c r="T82" s="62"/>
      <c r="U82" s="151"/>
    </row>
    <row r="83" spans="1:21" ht="31.5" customHeight="1">
      <c r="A83" s="62">
        <v>1</v>
      </c>
      <c r="B83" s="70" t="s">
        <v>144</v>
      </c>
      <c r="C83" s="115">
        <f t="shared" si="17"/>
        <v>1.8</v>
      </c>
      <c r="D83" s="149"/>
      <c r="E83" s="102">
        <f>SUM(F83:S83)</f>
        <v>1.8</v>
      </c>
      <c r="F83" s="95"/>
      <c r="G83" s="95">
        <v>1.7</v>
      </c>
      <c r="H83" s="95"/>
      <c r="I83" s="95"/>
      <c r="J83" s="95"/>
      <c r="K83" s="95"/>
      <c r="L83" s="95">
        <v>0.1</v>
      </c>
      <c r="M83" s="95"/>
      <c r="N83" s="95"/>
      <c r="O83" s="95"/>
      <c r="P83" s="95"/>
      <c r="Q83" s="95"/>
      <c r="R83" s="118"/>
      <c r="S83" s="118"/>
      <c r="T83" s="62" t="s">
        <v>145</v>
      </c>
      <c r="U83" s="62"/>
    </row>
    <row r="84" spans="1:21" ht="31.5" customHeight="1">
      <c r="A84" s="62">
        <v>2</v>
      </c>
      <c r="B84" s="70" t="s">
        <v>288</v>
      </c>
      <c r="C84" s="115">
        <f t="shared" si="17"/>
        <v>0.36000000000000004</v>
      </c>
      <c r="D84" s="149"/>
      <c r="E84" s="102">
        <f>SUM(F84:S84)</f>
        <v>0.36000000000000004</v>
      </c>
      <c r="F84" s="95">
        <v>0.28</v>
      </c>
      <c r="G84" s="95">
        <v>0.07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18"/>
      <c r="S84" s="118">
        <v>0.01</v>
      </c>
      <c r="T84" s="62" t="s">
        <v>289</v>
      </c>
      <c r="U84" s="62"/>
    </row>
    <row r="85" spans="1:21" ht="31.5" customHeight="1">
      <c r="A85" s="62">
        <v>3</v>
      </c>
      <c r="B85" s="70" t="s">
        <v>290</v>
      </c>
      <c r="C85" s="115">
        <f t="shared" si="17"/>
        <v>0.5</v>
      </c>
      <c r="D85" s="149"/>
      <c r="E85" s="102">
        <f>SUM(F85:S85)</f>
        <v>0.5</v>
      </c>
      <c r="F85" s="95"/>
      <c r="G85" s="95">
        <v>0.5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18"/>
      <c r="S85" s="118"/>
      <c r="T85" s="62" t="s">
        <v>291</v>
      </c>
      <c r="U85" s="62"/>
    </row>
    <row r="86" spans="1:21" ht="24.75" customHeight="1">
      <c r="A86" s="73" t="s">
        <v>198</v>
      </c>
      <c r="B86" s="74" t="s">
        <v>172</v>
      </c>
      <c r="C86" s="115">
        <f t="shared" si="17"/>
        <v>18.471200000000003</v>
      </c>
      <c r="D86" s="102">
        <f>SUM(D87:D94)</f>
        <v>0.96</v>
      </c>
      <c r="E86" s="102">
        <f aca="true" t="shared" si="20" ref="E86:S86">SUM(E87:E94)</f>
        <v>17.511200000000002</v>
      </c>
      <c r="F86" s="102">
        <f t="shared" si="20"/>
        <v>12.5616</v>
      </c>
      <c r="G86" s="102">
        <f t="shared" si="20"/>
        <v>3.5208</v>
      </c>
      <c r="H86" s="102">
        <f t="shared" si="20"/>
        <v>0</v>
      </c>
      <c r="I86" s="102">
        <f t="shared" si="20"/>
        <v>0</v>
      </c>
      <c r="J86" s="102">
        <f t="shared" si="20"/>
        <v>0</v>
      </c>
      <c r="K86" s="102">
        <f t="shared" si="20"/>
        <v>1.25</v>
      </c>
      <c r="L86" s="102">
        <f t="shared" si="20"/>
        <v>0.17880000000000001</v>
      </c>
      <c r="M86" s="102">
        <f t="shared" si="20"/>
        <v>0</v>
      </c>
      <c r="N86" s="102">
        <f t="shared" si="20"/>
        <v>0</v>
      </c>
      <c r="O86" s="102">
        <f t="shared" si="20"/>
        <v>0</v>
      </c>
      <c r="P86" s="102">
        <f t="shared" si="20"/>
        <v>0</v>
      </c>
      <c r="Q86" s="102">
        <f t="shared" si="20"/>
        <v>0</v>
      </c>
      <c r="R86" s="102">
        <f t="shared" si="20"/>
        <v>0</v>
      </c>
      <c r="S86" s="102">
        <f t="shared" si="20"/>
        <v>0</v>
      </c>
      <c r="T86" s="62"/>
      <c r="U86" s="62"/>
    </row>
    <row r="87" spans="1:21" ht="33" customHeight="1">
      <c r="A87" s="13">
        <v>1</v>
      </c>
      <c r="B87" s="152" t="s">
        <v>279</v>
      </c>
      <c r="C87" s="115">
        <f aca="true" t="shared" si="21" ref="C87:C120">D87+E87</f>
        <v>2.87</v>
      </c>
      <c r="D87" s="65">
        <v>0.96</v>
      </c>
      <c r="E87" s="102">
        <f aca="true" t="shared" si="22" ref="E87:E112">SUM(F87:S87)</f>
        <v>1.91</v>
      </c>
      <c r="F87" s="64">
        <v>1.91</v>
      </c>
      <c r="G87" s="153"/>
      <c r="H87" s="122"/>
      <c r="I87" s="122"/>
      <c r="J87" s="122"/>
      <c r="K87" s="153"/>
      <c r="L87" s="153"/>
      <c r="M87" s="122"/>
      <c r="N87" s="122"/>
      <c r="O87" s="122"/>
      <c r="P87" s="122"/>
      <c r="Q87" s="122"/>
      <c r="R87" s="115"/>
      <c r="S87" s="115"/>
      <c r="T87" s="13" t="s">
        <v>180</v>
      </c>
      <c r="U87" s="13"/>
    </row>
    <row r="88" spans="1:21" s="180" customFormat="1" ht="33" customHeight="1">
      <c r="A88" s="13">
        <v>2</v>
      </c>
      <c r="B88" s="152" t="s">
        <v>173</v>
      </c>
      <c r="C88" s="115">
        <f t="shared" si="21"/>
        <v>7.77</v>
      </c>
      <c r="D88" s="91"/>
      <c r="E88" s="102">
        <f t="shared" si="22"/>
        <v>7.77</v>
      </c>
      <c r="F88" s="64">
        <v>7</v>
      </c>
      <c r="G88" s="93">
        <v>0.5</v>
      </c>
      <c r="H88" s="122"/>
      <c r="I88" s="122"/>
      <c r="J88" s="122"/>
      <c r="K88" s="93">
        <v>0.1</v>
      </c>
      <c r="L88" s="93">
        <v>0.17</v>
      </c>
      <c r="M88" s="122"/>
      <c r="N88" s="122"/>
      <c r="O88" s="122"/>
      <c r="P88" s="122"/>
      <c r="Q88" s="122"/>
      <c r="R88" s="115"/>
      <c r="S88" s="115"/>
      <c r="T88" s="13" t="s">
        <v>280</v>
      </c>
      <c r="U88" s="13"/>
    </row>
    <row r="89" spans="1:21" ht="33" customHeight="1">
      <c r="A89" s="111">
        <v>3</v>
      </c>
      <c r="B89" s="154" t="s">
        <v>281</v>
      </c>
      <c r="C89" s="115">
        <f t="shared" si="21"/>
        <v>0.0712</v>
      </c>
      <c r="D89" s="91"/>
      <c r="E89" s="102">
        <f t="shared" si="22"/>
        <v>0.0712</v>
      </c>
      <c r="F89" s="155">
        <v>0.0416</v>
      </c>
      <c r="G89" s="156">
        <v>0.0208</v>
      </c>
      <c r="H89" s="122"/>
      <c r="I89" s="122"/>
      <c r="J89" s="122"/>
      <c r="K89" s="156"/>
      <c r="L89" s="156">
        <v>0.0088</v>
      </c>
      <c r="M89" s="122"/>
      <c r="N89" s="122"/>
      <c r="O89" s="122"/>
      <c r="P89" s="122"/>
      <c r="Q89" s="122"/>
      <c r="R89" s="115"/>
      <c r="S89" s="115"/>
      <c r="T89" s="111" t="s">
        <v>181</v>
      </c>
      <c r="U89" s="13"/>
    </row>
    <row r="90" spans="1:21" ht="33" customHeight="1">
      <c r="A90" s="111">
        <v>4</v>
      </c>
      <c r="B90" s="152" t="s">
        <v>227</v>
      </c>
      <c r="C90" s="115">
        <f t="shared" si="21"/>
        <v>0.06</v>
      </c>
      <c r="D90" s="91"/>
      <c r="E90" s="102">
        <f t="shared" si="22"/>
        <v>0.06</v>
      </c>
      <c r="F90" s="93">
        <v>0.06</v>
      </c>
      <c r="G90" s="93"/>
      <c r="H90" s="122"/>
      <c r="I90" s="122"/>
      <c r="J90" s="122"/>
      <c r="K90" s="93"/>
      <c r="L90" s="93"/>
      <c r="M90" s="122"/>
      <c r="N90" s="122"/>
      <c r="O90" s="122"/>
      <c r="P90" s="122"/>
      <c r="Q90" s="122"/>
      <c r="R90" s="115"/>
      <c r="S90" s="115"/>
      <c r="T90" s="13" t="s">
        <v>178</v>
      </c>
      <c r="U90" s="13"/>
    </row>
    <row r="91" spans="1:21" ht="33" customHeight="1">
      <c r="A91" s="111">
        <v>5</v>
      </c>
      <c r="B91" s="152" t="s">
        <v>174</v>
      </c>
      <c r="C91" s="115">
        <f t="shared" si="21"/>
        <v>3.7</v>
      </c>
      <c r="D91" s="91"/>
      <c r="E91" s="102">
        <f t="shared" si="22"/>
        <v>3.7</v>
      </c>
      <c r="F91" s="93"/>
      <c r="G91" s="93">
        <v>2.7</v>
      </c>
      <c r="H91" s="122"/>
      <c r="I91" s="122"/>
      <c r="J91" s="122"/>
      <c r="K91" s="93">
        <v>1</v>
      </c>
      <c r="L91" s="93"/>
      <c r="M91" s="122"/>
      <c r="N91" s="122"/>
      <c r="O91" s="122"/>
      <c r="P91" s="122"/>
      <c r="Q91" s="122"/>
      <c r="R91" s="115"/>
      <c r="S91" s="115"/>
      <c r="T91" s="13" t="s">
        <v>179</v>
      </c>
      <c r="U91" s="13"/>
    </row>
    <row r="92" spans="1:21" ht="33" customHeight="1">
      <c r="A92" s="111">
        <v>6</v>
      </c>
      <c r="B92" s="152" t="s">
        <v>175</v>
      </c>
      <c r="C92" s="115">
        <f t="shared" si="21"/>
        <v>0.55</v>
      </c>
      <c r="D92" s="91"/>
      <c r="E92" s="102">
        <f t="shared" si="22"/>
        <v>0.55</v>
      </c>
      <c r="F92" s="93">
        <v>0.1</v>
      </c>
      <c r="G92" s="93">
        <v>0.3</v>
      </c>
      <c r="H92" s="122"/>
      <c r="I92" s="122"/>
      <c r="J92" s="122"/>
      <c r="K92" s="93">
        <v>0.15</v>
      </c>
      <c r="L92" s="93"/>
      <c r="M92" s="122"/>
      <c r="N92" s="122"/>
      <c r="O92" s="122"/>
      <c r="P92" s="122"/>
      <c r="Q92" s="122"/>
      <c r="R92" s="115"/>
      <c r="S92" s="115"/>
      <c r="T92" s="13" t="s">
        <v>179</v>
      </c>
      <c r="U92" s="13"/>
    </row>
    <row r="93" spans="1:21" ht="33" customHeight="1">
      <c r="A93" s="111">
        <v>7</v>
      </c>
      <c r="B93" s="152" t="s">
        <v>176</v>
      </c>
      <c r="C93" s="115">
        <f t="shared" si="21"/>
        <v>3.1</v>
      </c>
      <c r="D93" s="91"/>
      <c r="E93" s="102">
        <f t="shared" si="22"/>
        <v>3.1</v>
      </c>
      <c r="F93" s="93">
        <v>3.1</v>
      </c>
      <c r="G93" s="93"/>
      <c r="H93" s="122"/>
      <c r="I93" s="122"/>
      <c r="J93" s="122"/>
      <c r="K93" s="93"/>
      <c r="L93" s="93"/>
      <c r="M93" s="122"/>
      <c r="N93" s="122"/>
      <c r="O93" s="122"/>
      <c r="P93" s="122"/>
      <c r="Q93" s="122"/>
      <c r="R93" s="115"/>
      <c r="S93" s="115"/>
      <c r="T93" s="13" t="s">
        <v>178</v>
      </c>
      <c r="U93" s="13"/>
    </row>
    <row r="94" spans="1:21" ht="33" customHeight="1">
      <c r="A94" s="111">
        <v>8</v>
      </c>
      <c r="B94" s="154" t="s">
        <v>177</v>
      </c>
      <c r="C94" s="115">
        <f t="shared" si="21"/>
        <v>0.35</v>
      </c>
      <c r="D94" s="91"/>
      <c r="E94" s="102">
        <f t="shared" si="22"/>
        <v>0.35</v>
      </c>
      <c r="F94" s="64">
        <v>0.35</v>
      </c>
      <c r="G94" s="156"/>
      <c r="H94" s="122"/>
      <c r="I94" s="122"/>
      <c r="J94" s="122"/>
      <c r="K94" s="156"/>
      <c r="L94" s="156"/>
      <c r="M94" s="122"/>
      <c r="N94" s="122"/>
      <c r="O94" s="122"/>
      <c r="P94" s="122"/>
      <c r="Q94" s="122"/>
      <c r="R94" s="115"/>
      <c r="S94" s="115"/>
      <c r="T94" s="111" t="s">
        <v>180</v>
      </c>
      <c r="U94" s="13"/>
    </row>
    <row r="95" spans="1:21" ht="24.75" customHeight="1">
      <c r="A95" s="73" t="s">
        <v>199</v>
      </c>
      <c r="B95" s="74" t="s">
        <v>53</v>
      </c>
      <c r="C95" s="115">
        <f>D95+E95</f>
        <v>5.0258</v>
      </c>
      <c r="D95" s="102">
        <f>SUM(D96:D100)</f>
        <v>0</v>
      </c>
      <c r="E95" s="102">
        <f aca="true" t="shared" si="23" ref="E95:S95">SUM(E96:E100)</f>
        <v>5.0258</v>
      </c>
      <c r="F95" s="102">
        <f t="shared" si="23"/>
        <v>1.2903</v>
      </c>
      <c r="G95" s="102">
        <f t="shared" si="23"/>
        <v>0.0595</v>
      </c>
      <c r="H95" s="102">
        <f t="shared" si="23"/>
        <v>0</v>
      </c>
      <c r="I95" s="102">
        <f t="shared" si="23"/>
        <v>0</v>
      </c>
      <c r="J95" s="102">
        <f t="shared" si="23"/>
        <v>3</v>
      </c>
      <c r="K95" s="102">
        <f t="shared" si="23"/>
        <v>0</v>
      </c>
      <c r="L95" s="102">
        <f t="shared" si="23"/>
        <v>0</v>
      </c>
      <c r="M95" s="102">
        <f t="shared" si="23"/>
        <v>0</v>
      </c>
      <c r="N95" s="102">
        <f t="shared" si="23"/>
        <v>0</v>
      </c>
      <c r="O95" s="102">
        <f t="shared" si="23"/>
        <v>0</v>
      </c>
      <c r="P95" s="102">
        <f t="shared" si="23"/>
        <v>0</v>
      </c>
      <c r="Q95" s="102">
        <f t="shared" si="23"/>
        <v>0</v>
      </c>
      <c r="R95" s="102">
        <f t="shared" si="23"/>
        <v>0</v>
      </c>
      <c r="S95" s="102">
        <f t="shared" si="23"/>
        <v>0.6759999999999999</v>
      </c>
      <c r="T95" s="111"/>
      <c r="U95" s="13"/>
    </row>
    <row r="96" spans="1:21" ht="30" customHeight="1">
      <c r="A96" s="157">
        <v>1</v>
      </c>
      <c r="B96" s="158" t="s">
        <v>200</v>
      </c>
      <c r="C96" s="115">
        <f t="shared" si="21"/>
        <v>0.87</v>
      </c>
      <c r="D96" s="91"/>
      <c r="E96" s="102">
        <f t="shared" si="22"/>
        <v>0.87</v>
      </c>
      <c r="F96" s="159">
        <v>0.87</v>
      </c>
      <c r="G96" s="159"/>
      <c r="H96" s="122"/>
      <c r="I96" s="122"/>
      <c r="J96" s="159"/>
      <c r="K96" s="156"/>
      <c r="L96" s="156"/>
      <c r="M96" s="122"/>
      <c r="N96" s="122"/>
      <c r="O96" s="122"/>
      <c r="P96" s="122"/>
      <c r="Q96" s="122"/>
      <c r="R96" s="115"/>
      <c r="S96" s="115"/>
      <c r="T96" s="160" t="s">
        <v>204</v>
      </c>
      <c r="U96" s="160"/>
    </row>
    <row r="97" spans="1:21" ht="30" customHeight="1">
      <c r="A97" s="157">
        <v>2</v>
      </c>
      <c r="B97" s="158" t="s">
        <v>201</v>
      </c>
      <c r="C97" s="115">
        <f t="shared" si="21"/>
        <v>0.7857999999999999</v>
      </c>
      <c r="D97" s="91"/>
      <c r="E97" s="102">
        <f t="shared" si="22"/>
        <v>0.7857999999999999</v>
      </c>
      <c r="F97" s="159">
        <v>0.1703</v>
      </c>
      <c r="G97" s="159">
        <v>0.0195</v>
      </c>
      <c r="H97" s="122"/>
      <c r="I97" s="122"/>
      <c r="J97" s="159"/>
      <c r="K97" s="156"/>
      <c r="L97" s="156"/>
      <c r="M97" s="122"/>
      <c r="N97" s="122"/>
      <c r="O97" s="122"/>
      <c r="P97" s="122"/>
      <c r="Q97" s="122"/>
      <c r="R97" s="115"/>
      <c r="S97" s="122">
        <v>0.596</v>
      </c>
      <c r="T97" s="160" t="s">
        <v>204</v>
      </c>
      <c r="U97" s="160"/>
    </row>
    <row r="98" spans="1:21" ht="30" customHeight="1">
      <c r="A98" s="157">
        <v>3</v>
      </c>
      <c r="B98" s="158" t="s">
        <v>202</v>
      </c>
      <c r="C98" s="115">
        <f t="shared" si="21"/>
        <v>0.04</v>
      </c>
      <c r="D98" s="91"/>
      <c r="E98" s="102">
        <f t="shared" si="22"/>
        <v>0.04</v>
      </c>
      <c r="F98" s="159"/>
      <c r="G98" s="159">
        <v>0.04</v>
      </c>
      <c r="H98" s="122"/>
      <c r="I98" s="122"/>
      <c r="J98" s="159"/>
      <c r="K98" s="156"/>
      <c r="L98" s="156"/>
      <c r="M98" s="122"/>
      <c r="N98" s="122"/>
      <c r="O98" s="122"/>
      <c r="P98" s="122"/>
      <c r="Q98" s="122"/>
      <c r="R98" s="115"/>
      <c r="S98" s="115"/>
      <c r="T98" s="160" t="s">
        <v>205</v>
      </c>
      <c r="U98" s="160"/>
    </row>
    <row r="99" spans="1:21" ht="30" customHeight="1">
      <c r="A99" s="157">
        <v>4</v>
      </c>
      <c r="B99" s="158" t="s">
        <v>203</v>
      </c>
      <c r="C99" s="115">
        <f t="shared" si="21"/>
        <v>3</v>
      </c>
      <c r="D99" s="91"/>
      <c r="E99" s="102">
        <f t="shared" si="22"/>
        <v>3</v>
      </c>
      <c r="F99" s="159"/>
      <c r="G99" s="159"/>
      <c r="H99" s="122"/>
      <c r="I99" s="122"/>
      <c r="J99" s="159">
        <v>3</v>
      </c>
      <c r="K99" s="156"/>
      <c r="L99" s="156"/>
      <c r="M99" s="122"/>
      <c r="N99" s="122"/>
      <c r="O99" s="122"/>
      <c r="P99" s="122"/>
      <c r="Q99" s="122"/>
      <c r="R99" s="115"/>
      <c r="S99" s="115"/>
      <c r="T99" s="160" t="s">
        <v>206</v>
      </c>
      <c r="U99" s="160"/>
    </row>
    <row r="100" spans="1:21" ht="30" customHeight="1">
      <c r="A100" s="157">
        <v>5</v>
      </c>
      <c r="B100" s="158" t="s">
        <v>282</v>
      </c>
      <c r="C100" s="115">
        <f t="shared" si="21"/>
        <v>0.33</v>
      </c>
      <c r="D100" s="91"/>
      <c r="E100" s="102">
        <f t="shared" si="22"/>
        <v>0.33</v>
      </c>
      <c r="F100" s="159">
        <v>0.25</v>
      </c>
      <c r="G100" s="159"/>
      <c r="H100" s="122"/>
      <c r="I100" s="122"/>
      <c r="J100" s="159"/>
      <c r="K100" s="156"/>
      <c r="L100" s="156"/>
      <c r="M100" s="122"/>
      <c r="N100" s="122"/>
      <c r="O100" s="122"/>
      <c r="P100" s="122"/>
      <c r="Q100" s="122"/>
      <c r="R100" s="115"/>
      <c r="S100" s="122">
        <v>0.08</v>
      </c>
      <c r="T100" s="160" t="s">
        <v>206</v>
      </c>
      <c r="U100" s="160"/>
    </row>
    <row r="101" spans="1:21" ht="20.25" customHeight="1">
      <c r="A101" s="73" t="s">
        <v>222</v>
      </c>
      <c r="B101" s="74" t="s">
        <v>207</v>
      </c>
      <c r="C101" s="115">
        <f>D101+E101</f>
        <v>16.641216</v>
      </c>
      <c r="D101" s="102">
        <f>SUM(D102:D106)</f>
        <v>0</v>
      </c>
      <c r="E101" s="102">
        <f aca="true" t="shared" si="24" ref="E101:S101">SUM(E102:E106)</f>
        <v>16.641216</v>
      </c>
      <c r="F101" s="102">
        <f t="shared" si="24"/>
        <v>9.856816</v>
      </c>
      <c r="G101" s="102">
        <f t="shared" si="24"/>
        <v>0.2</v>
      </c>
      <c r="H101" s="102">
        <f t="shared" si="24"/>
        <v>0.05</v>
      </c>
      <c r="I101" s="102">
        <f t="shared" si="24"/>
        <v>0</v>
      </c>
      <c r="J101" s="102">
        <f t="shared" si="24"/>
        <v>2.0364</v>
      </c>
      <c r="K101" s="102">
        <f t="shared" si="24"/>
        <v>0.14</v>
      </c>
      <c r="L101" s="102">
        <f t="shared" si="24"/>
        <v>0</v>
      </c>
      <c r="M101" s="102">
        <f t="shared" si="24"/>
        <v>0</v>
      </c>
      <c r="N101" s="102">
        <f t="shared" si="24"/>
        <v>0</v>
      </c>
      <c r="O101" s="102">
        <f t="shared" si="24"/>
        <v>0</v>
      </c>
      <c r="P101" s="102">
        <f t="shared" si="24"/>
        <v>0</v>
      </c>
      <c r="Q101" s="102">
        <f t="shared" si="24"/>
        <v>0.392</v>
      </c>
      <c r="R101" s="102">
        <f t="shared" si="24"/>
        <v>0.1</v>
      </c>
      <c r="S101" s="102">
        <f t="shared" si="24"/>
        <v>3.8659999999999997</v>
      </c>
      <c r="T101" s="13"/>
      <c r="U101" s="13"/>
    </row>
    <row r="102" spans="1:21" ht="30" customHeight="1">
      <c r="A102" s="116">
        <v>1</v>
      </c>
      <c r="B102" s="117" t="s">
        <v>283</v>
      </c>
      <c r="C102" s="115">
        <f t="shared" si="21"/>
        <v>2.5264</v>
      </c>
      <c r="D102" s="91"/>
      <c r="E102" s="102">
        <f t="shared" si="22"/>
        <v>2.5264</v>
      </c>
      <c r="F102" s="161"/>
      <c r="G102" s="122"/>
      <c r="H102" s="122">
        <v>0.05</v>
      </c>
      <c r="I102" s="122"/>
      <c r="J102" s="122">
        <v>2.0364</v>
      </c>
      <c r="K102" s="122">
        <v>0.14</v>
      </c>
      <c r="L102" s="122"/>
      <c r="M102" s="122"/>
      <c r="N102" s="122"/>
      <c r="O102" s="122"/>
      <c r="P102" s="122"/>
      <c r="Q102" s="122">
        <v>0.2</v>
      </c>
      <c r="R102" s="122">
        <v>0.1</v>
      </c>
      <c r="S102" s="122"/>
      <c r="T102" s="62" t="s">
        <v>209</v>
      </c>
      <c r="U102" s="202"/>
    </row>
    <row r="103" spans="1:21" ht="30" customHeight="1">
      <c r="A103" s="116">
        <v>2</v>
      </c>
      <c r="B103" s="117" t="s">
        <v>224</v>
      </c>
      <c r="C103" s="115">
        <f t="shared" si="21"/>
        <v>0.248816</v>
      </c>
      <c r="D103" s="91"/>
      <c r="E103" s="102">
        <f t="shared" si="22"/>
        <v>0.248816</v>
      </c>
      <c r="F103" s="161">
        <v>0.056816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>
        <v>0.192</v>
      </c>
      <c r="R103" s="115"/>
      <c r="S103" s="122"/>
      <c r="T103" s="62" t="s">
        <v>221</v>
      </c>
      <c r="U103" s="203"/>
    </row>
    <row r="104" spans="1:21" ht="30" customHeight="1">
      <c r="A104" s="116">
        <v>3</v>
      </c>
      <c r="B104" s="117" t="s">
        <v>217</v>
      </c>
      <c r="C104" s="118">
        <f>D104+E104</f>
        <v>1.256</v>
      </c>
      <c r="D104" s="49"/>
      <c r="E104" s="103">
        <f>SUM(F104:S104)</f>
        <v>1.256</v>
      </c>
      <c r="F104" s="65"/>
      <c r="G104" s="65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>
        <v>1.256</v>
      </c>
      <c r="T104" s="62" t="s">
        <v>220</v>
      </c>
      <c r="U104" s="62"/>
    </row>
    <row r="105" spans="1:21" ht="30" customHeight="1">
      <c r="A105" s="116">
        <v>4</v>
      </c>
      <c r="B105" s="117" t="s">
        <v>218</v>
      </c>
      <c r="C105" s="118">
        <f>D105+E105</f>
        <v>2.61</v>
      </c>
      <c r="D105" s="49"/>
      <c r="E105" s="103">
        <f>SUM(F105:S105)</f>
        <v>2.61</v>
      </c>
      <c r="F105" s="65"/>
      <c r="G105" s="65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>
        <v>2.61</v>
      </c>
      <c r="T105" s="62" t="s">
        <v>212</v>
      </c>
      <c r="U105" s="62"/>
    </row>
    <row r="106" spans="1:21" s="180" customFormat="1" ht="30" customHeight="1">
      <c r="A106" s="116">
        <v>5</v>
      </c>
      <c r="B106" s="117" t="s">
        <v>225</v>
      </c>
      <c r="C106" s="115">
        <f>D106+E106</f>
        <v>10</v>
      </c>
      <c r="D106" s="149"/>
      <c r="E106" s="102">
        <f>SUM(F106:S106)</f>
        <v>10</v>
      </c>
      <c r="F106" s="161">
        <v>9.8</v>
      </c>
      <c r="G106" s="95">
        <v>0.2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18"/>
      <c r="S106" s="95"/>
      <c r="T106" s="62" t="s">
        <v>209</v>
      </c>
      <c r="U106" s="119"/>
    </row>
    <row r="107" spans="1:21" ht="30.75" customHeight="1">
      <c r="A107" s="73" t="s">
        <v>238</v>
      </c>
      <c r="B107" s="74" t="s">
        <v>236</v>
      </c>
      <c r="C107" s="118">
        <f t="shared" si="21"/>
        <v>6.859999999999999</v>
      </c>
      <c r="D107" s="99">
        <f>SUM(D108:D112)</f>
        <v>1.9</v>
      </c>
      <c r="E107" s="99">
        <f aca="true" t="shared" si="25" ref="E107:S107">SUM(E108:E112)</f>
        <v>4.96</v>
      </c>
      <c r="F107" s="99">
        <f t="shared" si="25"/>
        <v>1.59</v>
      </c>
      <c r="G107" s="99">
        <f t="shared" si="25"/>
        <v>2.95</v>
      </c>
      <c r="H107" s="99">
        <f t="shared" si="25"/>
        <v>0</v>
      </c>
      <c r="I107" s="99">
        <f t="shared" si="25"/>
        <v>0</v>
      </c>
      <c r="J107" s="99">
        <f t="shared" si="25"/>
        <v>0</v>
      </c>
      <c r="K107" s="99">
        <f t="shared" si="25"/>
        <v>0</v>
      </c>
      <c r="L107" s="99">
        <f t="shared" si="25"/>
        <v>0.4</v>
      </c>
      <c r="M107" s="99">
        <f t="shared" si="25"/>
        <v>0</v>
      </c>
      <c r="N107" s="99">
        <f t="shared" si="25"/>
        <v>0</v>
      </c>
      <c r="O107" s="99">
        <f t="shared" si="25"/>
        <v>0</v>
      </c>
      <c r="P107" s="99">
        <f t="shared" si="25"/>
        <v>0</v>
      </c>
      <c r="Q107" s="99">
        <f t="shared" si="25"/>
        <v>0</v>
      </c>
      <c r="R107" s="99">
        <f t="shared" si="25"/>
        <v>0</v>
      </c>
      <c r="S107" s="99">
        <f t="shared" si="25"/>
        <v>0.02</v>
      </c>
      <c r="T107" s="62"/>
      <c r="U107" s="62"/>
    </row>
    <row r="108" spans="1:21" ht="30.75" customHeight="1">
      <c r="A108" s="162" t="s">
        <v>242</v>
      </c>
      <c r="B108" s="163" t="s">
        <v>239</v>
      </c>
      <c r="C108" s="115">
        <f t="shared" si="21"/>
        <v>1.7999999999999998</v>
      </c>
      <c r="D108" s="164"/>
      <c r="E108" s="102">
        <f t="shared" si="22"/>
        <v>1.7999999999999998</v>
      </c>
      <c r="F108" s="92"/>
      <c r="G108" s="92">
        <v>1.65</v>
      </c>
      <c r="H108" s="93"/>
      <c r="I108" s="93"/>
      <c r="J108" s="93"/>
      <c r="K108" s="93"/>
      <c r="L108" s="92">
        <v>0.15</v>
      </c>
      <c r="M108" s="93"/>
      <c r="N108" s="93"/>
      <c r="O108" s="93"/>
      <c r="P108" s="93"/>
      <c r="Q108" s="93"/>
      <c r="R108" s="93"/>
      <c r="S108" s="92"/>
      <c r="T108" s="165" t="s">
        <v>247</v>
      </c>
      <c r="U108" s="62"/>
    </row>
    <row r="109" spans="1:21" ht="30.75" customHeight="1">
      <c r="A109" s="162" t="s">
        <v>243</v>
      </c>
      <c r="B109" s="163" t="s">
        <v>284</v>
      </c>
      <c r="C109" s="115">
        <f t="shared" si="21"/>
        <v>1.04</v>
      </c>
      <c r="D109" s="164">
        <v>0.86</v>
      </c>
      <c r="E109" s="102">
        <f t="shared" si="22"/>
        <v>0.18</v>
      </c>
      <c r="F109" s="92"/>
      <c r="G109" s="92">
        <v>0.1</v>
      </c>
      <c r="H109" s="93"/>
      <c r="I109" s="93"/>
      <c r="J109" s="93"/>
      <c r="K109" s="93"/>
      <c r="L109" s="92">
        <v>0.08</v>
      </c>
      <c r="M109" s="93"/>
      <c r="N109" s="93"/>
      <c r="O109" s="93"/>
      <c r="P109" s="93"/>
      <c r="Q109" s="93"/>
      <c r="R109" s="93"/>
      <c r="S109" s="92"/>
      <c r="T109" s="165" t="s">
        <v>237</v>
      </c>
      <c r="U109" s="62"/>
    </row>
    <row r="110" spans="1:21" ht="30.75" customHeight="1">
      <c r="A110" s="162" t="s">
        <v>244</v>
      </c>
      <c r="B110" s="166" t="s">
        <v>240</v>
      </c>
      <c r="C110" s="115">
        <f t="shared" si="21"/>
        <v>1.9000000000000001</v>
      </c>
      <c r="D110" s="167">
        <v>0.48</v>
      </c>
      <c r="E110" s="102">
        <f t="shared" si="22"/>
        <v>1.4200000000000002</v>
      </c>
      <c r="F110" s="94">
        <v>1.33</v>
      </c>
      <c r="G110" s="94"/>
      <c r="H110" s="93"/>
      <c r="I110" s="93"/>
      <c r="J110" s="93"/>
      <c r="K110" s="93"/>
      <c r="L110" s="94">
        <v>0.07</v>
      </c>
      <c r="M110" s="93"/>
      <c r="N110" s="93"/>
      <c r="O110" s="93"/>
      <c r="P110" s="93"/>
      <c r="Q110" s="93"/>
      <c r="R110" s="93"/>
      <c r="S110" s="92">
        <v>0.02</v>
      </c>
      <c r="T110" s="13" t="s">
        <v>248</v>
      </c>
      <c r="U110" s="62"/>
    </row>
    <row r="111" spans="1:21" ht="30.75" customHeight="1">
      <c r="A111" s="162" t="s">
        <v>245</v>
      </c>
      <c r="B111" s="166" t="s">
        <v>241</v>
      </c>
      <c r="C111" s="115">
        <f t="shared" si="21"/>
        <v>0.8200000000000001</v>
      </c>
      <c r="D111" s="167">
        <v>0.56</v>
      </c>
      <c r="E111" s="102">
        <f t="shared" si="22"/>
        <v>0.26</v>
      </c>
      <c r="F111" s="94">
        <v>0.26</v>
      </c>
      <c r="G111" s="94"/>
      <c r="H111" s="93"/>
      <c r="I111" s="93"/>
      <c r="J111" s="93"/>
      <c r="K111" s="93"/>
      <c r="L111" s="94"/>
      <c r="M111" s="93"/>
      <c r="N111" s="93"/>
      <c r="O111" s="93"/>
      <c r="P111" s="93"/>
      <c r="Q111" s="93"/>
      <c r="R111" s="93"/>
      <c r="S111" s="92"/>
      <c r="T111" s="13" t="s">
        <v>248</v>
      </c>
      <c r="U111" s="62"/>
    </row>
    <row r="112" spans="1:21" ht="30.75" customHeight="1">
      <c r="A112" s="11" t="s">
        <v>246</v>
      </c>
      <c r="B112" s="168" t="s">
        <v>285</v>
      </c>
      <c r="C112" s="115">
        <f t="shared" si="21"/>
        <v>1.3</v>
      </c>
      <c r="D112" s="167"/>
      <c r="E112" s="102">
        <f t="shared" si="22"/>
        <v>1.3</v>
      </c>
      <c r="F112" s="94"/>
      <c r="G112" s="94">
        <v>1.2</v>
      </c>
      <c r="H112" s="93"/>
      <c r="I112" s="93"/>
      <c r="J112" s="93"/>
      <c r="K112" s="93"/>
      <c r="L112" s="94">
        <v>0.1</v>
      </c>
      <c r="M112" s="93"/>
      <c r="N112" s="93"/>
      <c r="O112" s="93"/>
      <c r="P112" s="93"/>
      <c r="Q112" s="93"/>
      <c r="R112" s="93"/>
      <c r="S112" s="94"/>
      <c r="T112" s="13" t="s">
        <v>249</v>
      </c>
      <c r="U112" s="62"/>
    </row>
    <row r="113" spans="1:21" ht="18" customHeight="1">
      <c r="A113" s="204" t="s">
        <v>50</v>
      </c>
      <c r="B113" s="205"/>
      <c r="C113" s="118">
        <f t="shared" si="21"/>
        <v>325.4484</v>
      </c>
      <c r="D113" s="99">
        <f aca="true" t="shared" si="26" ref="D113:S113">D114+D116+D121</f>
        <v>27.8266</v>
      </c>
      <c r="E113" s="99">
        <f t="shared" si="26"/>
        <v>297.6218</v>
      </c>
      <c r="F113" s="99">
        <f t="shared" si="26"/>
        <v>46.87</v>
      </c>
      <c r="G113" s="99">
        <f t="shared" si="26"/>
        <v>62.17</v>
      </c>
      <c r="H113" s="99">
        <f t="shared" si="26"/>
        <v>1.71</v>
      </c>
      <c r="I113" s="99">
        <f t="shared" si="26"/>
        <v>0</v>
      </c>
      <c r="J113" s="99">
        <f t="shared" si="26"/>
        <v>14.279999999999998</v>
      </c>
      <c r="K113" s="99">
        <f t="shared" si="26"/>
        <v>60.9618</v>
      </c>
      <c r="L113" s="99">
        <f t="shared" si="26"/>
        <v>2.46</v>
      </c>
      <c r="M113" s="99">
        <f t="shared" si="26"/>
        <v>0</v>
      </c>
      <c r="N113" s="99">
        <f t="shared" si="26"/>
        <v>0.19</v>
      </c>
      <c r="O113" s="99">
        <f t="shared" si="26"/>
        <v>0.61</v>
      </c>
      <c r="P113" s="99">
        <f t="shared" si="26"/>
        <v>0.08</v>
      </c>
      <c r="Q113" s="99">
        <f t="shared" si="26"/>
        <v>0</v>
      </c>
      <c r="R113" s="99">
        <f t="shared" si="26"/>
        <v>0</v>
      </c>
      <c r="S113" s="99">
        <f t="shared" si="26"/>
        <v>108.28999999999999</v>
      </c>
      <c r="T113" s="13"/>
      <c r="U113" s="13"/>
    </row>
    <row r="114" spans="1:21" ht="21.75" customHeight="1">
      <c r="A114" s="69" t="s">
        <v>39</v>
      </c>
      <c r="B114" s="63" t="s">
        <v>121</v>
      </c>
      <c r="C114" s="118">
        <f t="shared" si="21"/>
        <v>58.71</v>
      </c>
      <c r="D114" s="99">
        <f>SUM(D115:D115)</f>
        <v>0</v>
      </c>
      <c r="E114" s="99">
        <f aca="true" t="shared" si="27" ref="E114:S114">SUM(E115:E115)</f>
        <v>58.71</v>
      </c>
      <c r="F114" s="99">
        <f t="shared" si="27"/>
        <v>46.87</v>
      </c>
      <c r="G114" s="99">
        <f t="shared" si="27"/>
        <v>3.22</v>
      </c>
      <c r="H114" s="99">
        <f t="shared" si="27"/>
        <v>1.49</v>
      </c>
      <c r="I114" s="99">
        <f t="shared" si="27"/>
        <v>0</v>
      </c>
      <c r="J114" s="99">
        <f t="shared" si="27"/>
        <v>0</v>
      </c>
      <c r="K114" s="99">
        <f t="shared" si="27"/>
        <v>0</v>
      </c>
      <c r="L114" s="99">
        <f t="shared" si="27"/>
        <v>2.46</v>
      </c>
      <c r="M114" s="99">
        <f t="shared" si="27"/>
        <v>0</v>
      </c>
      <c r="N114" s="99">
        <f t="shared" si="27"/>
        <v>0</v>
      </c>
      <c r="O114" s="99">
        <f t="shared" si="27"/>
        <v>0</v>
      </c>
      <c r="P114" s="99">
        <f t="shared" si="27"/>
        <v>0</v>
      </c>
      <c r="Q114" s="99">
        <f t="shared" si="27"/>
        <v>0</v>
      </c>
      <c r="R114" s="99">
        <f t="shared" si="27"/>
        <v>0</v>
      </c>
      <c r="S114" s="99">
        <f t="shared" si="27"/>
        <v>4.67</v>
      </c>
      <c r="T114" s="13"/>
      <c r="U114" s="13"/>
    </row>
    <row r="115" spans="1:21" s="180" customFormat="1" ht="24" customHeight="1">
      <c r="A115" s="169">
        <v>1</v>
      </c>
      <c r="B115" s="187" t="s">
        <v>122</v>
      </c>
      <c r="C115" s="118">
        <f t="shared" si="21"/>
        <v>58.71</v>
      </c>
      <c r="D115" s="132"/>
      <c r="E115" s="103">
        <f>SUM(F115:S115)</f>
        <v>58.71</v>
      </c>
      <c r="F115" s="107">
        <v>46.87</v>
      </c>
      <c r="G115" s="107">
        <v>3.22</v>
      </c>
      <c r="H115" s="107">
        <v>1.49</v>
      </c>
      <c r="I115" s="107"/>
      <c r="J115" s="107"/>
      <c r="K115" s="107"/>
      <c r="L115" s="107">
        <v>2.46</v>
      </c>
      <c r="M115" s="107"/>
      <c r="N115" s="107"/>
      <c r="O115" s="107"/>
      <c r="P115" s="107"/>
      <c r="Q115" s="107"/>
      <c r="R115" s="107"/>
      <c r="S115" s="107">
        <v>4.67</v>
      </c>
      <c r="T115" s="169" t="s">
        <v>59</v>
      </c>
      <c r="U115" s="170"/>
    </row>
    <row r="116" spans="1:21" ht="21" customHeight="1">
      <c r="A116" s="69" t="s">
        <v>51</v>
      </c>
      <c r="B116" s="63" t="s">
        <v>55</v>
      </c>
      <c r="C116" s="118">
        <f t="shared" si="21"/>
        <v>124.64</v>
      </c>
      <c r="D116" s="99">
        <f aca="true" t="shared" si="28" ref="D116:S116">SUM(D117:D120)</f>
        <v>12.61</v>
      </c>
      <c r="E116" s="99">
        <f t="shared" si="28"/>
        <v>112.03</v>
      </c>
      <c r="F116" s="99">
        <f t="shared" si="28"/>
        <v>0</v>
      </c>
      <c r="G116" s="99">
        <f t="shared" si="28"/>
        <v>58.95</v>
      </c>
      <c r="H116" s="99">
        <f t="shared" si="28"/>
        <v>0.22</v>
      </c>
      <c r="I116" s="99">
        <f t="shared" si="28"/>
        <v>0</v>
      </c>
      <c r="J116" s="99">
        <f t="shared" si="28"/>
        <v>14.279999999999998</v>
      </c>
      <c r="K116" s="99">
        <f t="shared" si="28"/>
        <v>24.02</v>
      </c>
      <c r="L116" s="99">
        <f t="shared" si="28"/>
        <v>0</v>
      </c>
      <c r="M116" s="99">
        <f t="shared" si="28"/>
        <v>0</v>
      </c>
      <c r="N116" s="99">
        <f t="shared" si="28"/>
        <v>0.19</v>
      </c>
      <c r="O116" s="99">
        <f t="shared" si="28"/>
        <v>0.61</v>
      </c>
      <c r="P116" s="99">
        <f t="shared" si="28"/>
        <v>0.08</v>
      </c>
      <c r="Q116" s="99">
        <f t="shared" si="28"/>
        <v>0</v>
      </c>
      <c r="R116" s="99">
        <f t="shared" si="28"/>
        <v>0</v>
      </c>
      <c r="S116" s="99">
        <f t="shared" si="28"/>
        <v>13.68</v>
      </c>
      <c r="T116" s="169"/>
      <c r="U116" s="170"/>
    </row>
    <row r="117" spans="1:21" ht="28.5" customHeight="1">
      <c r="A117" s="171">
        <v>1</v>
      </c>
      <c r="B117" s="172" t="s">
        <v>229</v>
      </c>
      <c r="C117" s="118">
        <f t="shared" si="21"/>
        <v>38.019999999999996</v>
      </c>
      <c r="D117" s="173">
        <v>2.66</v>
      </c>
      <c r="E117" s="103">
        <f>SUM(F117:S117)</f>
        <v>35.35999999999999</v>
      </c>
      <c r="F117" s="107"/>
      <c r="G117" s="95">
        <v>20.5</v>
      </c>
      <c r="H117" s="107"/>
      <c r="I117" s="107"/>
      <c r="J117" s="95">
        <v>8.45</v>
      </c>
      <c r="K117" s="95">
        <v>5.38</v>
      </c>
      <c r="L117" s="107"/>
      <c r="M117" s="107"/>
      <c r="N117" s="95">
        <v>0.12</v>
      </c>
      <c r="O117" s="95"/>
      <c r="P117" s="107"/>
      <c r="Q117" s="107"/>
      <c r="R117" s="107"/>
      <c r="S117" s="107">
        <v>0.91</v>
      </c>
      <c r="T117" s="123" t="s">
        <v>233</v>
      </c>
      <c r="U117" s="174"/>
    </row>
    <row r="118" spans="1:21" ht="28.5" customHeight="1">
      <c r="A118" s="171">
        <v>2</v>
      </c>
      <c r="B118" s="172" t="s">
        <v>230</v>
      </c>
      <c r="C118" s="118">
        <f t="shared" si="21"/>
        <v>15.5</v>
      </c>
      <c r="D118" s="173">
        <v>0.87</v>
      </c>
      <c r="E118" s="103">
        <f>SUM(F118:S118)</f>
        <v>14.63</v>
      </c>
      <c r="F118" s="107"/>
      <c r="G118" s="95">
        <v>7.19</v>
      </c>
      <c r="H118" s="107"/>
      <c r="I118" s="107"/>
      <c r="J118" s="95">
        <v>4.45</v>
      </c>
      <c r="K118" s="95">
        <v>2.96</v>
      </c>
      <c r="L118" s="107"/>
      <c r="M118" s="107"/>
      <c r="N118" s="95"/>
      <c r="O118" s="95"/>
      <c r="P118" s="107"/>
      <c r="Q118" s="107"/>
      <c r="R118" s="107"/>
      <c r="S118" s="107">
        <v>0.03</v>
      </c>
      <c r="T118" s="123" t="s">
        <v>233</v>
      </c>
      <c r="U118" s="174"/>
    </row>
    <row r="119" spans="1:21" ht="28.5" customHeight="1">
      <c r="A119" s="171">
        <v>3</v>
      </c>
      <c r="B119" s="172" t="s">
        <v>231</v>
      </c>
      <c r="C119" s="118">
        <f t="shared" si="21"/>
        <v>49.91</v>
      </c>
      <c r="D119" s="173">
        <v>5.39</v>
      </c>
      <c r="E119" s="103">
        <f>SUM(F119:S119)</f>
        <v>44.519999999999996</v>
      </c>
      <c r="F119" s="107"/>
      <c r="G119" s="95">
        <v>19.8</v>
      </c>
      <c r="H119" s="107"/>
      <c r="I119" s="107"/>
      <c r="J119" s="95">
        <v>1.38</v>
      </c>
      <c r="K119" s="95">
        <v>11.93</v>
      </c>
      <c r="L119" s="107"/>
      <c r="M119" s="107"/>
      <c r="N119" s="95"/>
      <c r="O119" s="95">
        <v>0.22</v>
      </c>
      <c r="P119" s="107">
        <v>0.08</v>
      </c>
      <c r="Q119" s="107"/>
      <c r="R119" s="107"/>
      <c r="S119" s="107">
        <v>11.11</v>
      </c>
      <c r="T119" s="123" t="s">
        <v>234</v>
      </c>
      <c r="U119" s="174"/>
    </row>
    <row r="120" spans="1:21" ht="28.5" customHeight="1">
      <c r="A120" s="171">
        <v>4</v>
      </c>
      <c r="B120" s="172" t="s">
        <v>232</v>
      </c>
      <c r="C120" s="118">
        <f t="shared" si="21"/>
        <v>21.210000000000004</v>
      </c>
      <c r="D120" s="173">
        <v>3.69</v>
      </c>
      <c r="E120" s="103">
        <f>SUM(F120:S120)</f>
        <v>17.520000000000003</v>
      </c>
      <c r="F120" s="107"/>
      <c r="G120" s="95">
        <v>11.46</v>
      </c>
      <c r="H120" s="107">
        <v>0.22</v>
      </c>
      <c r="I120" s="107"/>
      <c r="J120" s="95"/>
      <c r="K120" s="95">
        <v>3.75</v>
      </c>
      <c r="L120" s="107"/>
      <c r="M120" s="107"/>
      <c r="N120" s="95">
        <v>0.07</v>
      </c>
      <c r="O120" s="95">
        <v>0.39</v>
      </c>
      <c r="P120" s="107"/>
      <c r="Q120" s="107"/>
      <c r="R120" s="107"/>
      <c r="S120" s="107">
        <v>1.63</v>
      </c>
      <c r="T120" s="123" t="s">
        <v>235</v>
      </c>
      <c r="U120" s="174"/>
    </row>
    <row r="121" spans="1:21" ht="21.75" customHeight="1">
      <c r="A121" s="73" t="s">
        <v>54</v>
      </c>
      <c r="B121" s="74" t="s">
        <v>207</v>
      </c>
      <c r="C121" s="118">
        <f>D121+E121</f>
        <v>142.0984</v>
      </c>
      <c r="D121" s="99">
        <f>SUM(D122:D122)</f>
        <v>15.2166</v>
      </c>
      <c r="E121" s="99">
        <f aca="true" t="shared" si="29" ref="E121:S121">SUM(E122:E122)</f>
        <v>126.8818</v>
      </c>
      <c r="F121" s="99">
        <f t="shared" si="29"/>
        <v>0</v>
      </c>
      <c r="G121" s="99">
        <f t="shared" si="29"/>
        <v>0</v>
      </c>
      <c r="H121" s="99">
        <f t="shared" si="29"/>
        <v>0</v>
      </c>
      <c r="I121" s="99">
        <f t="shared" si="29"/>
        <v>0</v>
      </c>
      <c r="J121" s="99">
        <f t="shared" si="29"/>
        <v>0</v>
      </c>
      <c r="K121" s="99">
        <f t="shared" si="29"/>
        <v>36.9418</v>
      </c>
      <c r="L121" s="99">
        <f t="shared" si="29"/>
        <v>0</v>
      </c>
      <c r="M121" s="99">
        <f t="shared" si="29"/>
        <v>0</v>
      </c>
      <c r="N121" s="99">
        <f t="shared" si="29"/>
        <v>0</v>
      </c>
      <c r="O121" s="99">
        <f t="shared" si="29"/>
        <v>0</v>
      </c>
      <c r="P121" s="99">
        <f t="shared" si="29"/>
        <v>0</v>
      </c>
      <c r="Q121" s="99">
        <f t="shared" si="29"/>
        <v>0</v>
      </c>
      <c r="R121" s="99">
        <f t="shared" si="29"/>
        <v>0</v>
      </c>
      <c r="S121" s="99">
        <f t="shared" si="29"/>
        <v>89.94</v>
      </c>
      <c r="T121" s="123"/>
      <c r="U121" s="175"/>
    </row>
    <row r="122" spans="1:21" ht="26.25" customHeight="1">
      <c r="A122" s="116">
        <v>1</v>
      </c>
      <c r="B122" s="117" t="s">
        <v>223</v>
      </c>
      <c r="C122" s="115">
        <f>D122+E122</f>
        <v>142.0984</v>
      </c>
      <c r="D122" s="91">
        <v>15.2166</v>
      </c>
      <c r="E122" s="102">
        <f>SUM(F122:S122)</f>
        <v>126.8818</v>
      </c>
      <c r="F122" s="176"/>
      <c r="G122" s="122"/>
      <c r="H122" s="122"/>
      <c r="I122" s="122"/>
      <c r="J122" s="122"/>
      <c r="K122" s="122">
        <v>36.9418</v>
      </c>
      <c r="L122" s="122"/>
      <c r="M122" s="122"/>
      <c r="N122" s="122"/>
      <c r="O122" s="122"/>
      <c r="P122" s="122"/>
      <c r="Q122" s="122"/>
      <c r="R122" s="115"/>
      <c r="S122" s="122">
        <v>89.94</v>
      </c>
      <c r="T122" s="62" t="s">
        <v>212</v>
      </c>
      <c r="U122" s="62"/>
    </row>
    <row r="123" spans="1:21" ht="25.5" customHeight="1">
      <c r="A123" s="204" t="s">
        <v>45</v>
      </c>
      <c r="B123" s="205"/>
      <c r="C123" s="103">
        <f aca="true" t="shared" si="30" ref="C123:S123">C10+C15+C30+C113</f>
        <v>762.496016</v>
      </c>
      <c r="D123" s="103">
        <f t="shared" si="30"/>
        <v>109.50309999999999</v>
      </c>
      <c r="E123" s="103">
        <f t="shared" si="30"/>
        <v>652.9929159999999</v>
      </c>
      <c r="F123" s="103">
        <f t="shared" si="30"/>
        <v>280.473316</v>
      </c>
      <c r="G123" s="103">
        <f t="shared" si="30"/>
        <v>100.8777</v>
      </c>
      <c r="H123" s="103">
        <f t="shared" si="30"/>
        <v>6.57</v>
      </c>
      <c r="I123" s="103">
        <f t="shared" si="30"/>
        <v>14.09</v>
      </c>
      <c r="J123" s="103">
        <f t="shared" si="30"/>
        <v>26.746399999999998</v>
      </c>
      <c r="K123" s="103">
        <f t="shared" si="30"/>
        <v>67.78999999999999</v>
      </c>
      <c r="L123" s="103">
        <f t="shared" si="30"/>
        <v>22.993899999999996</v>
      </c>
      <c r="M123" s="103">
        <f t="shared" si="30"/>
        <v>0.19</v>
      </c>
      <c r="N123" s="103">
        <f t="shared" si="30"/>
        <v>0.19</v>
      </c>
      <c r="O123" s="103">
        <f t="shared" si="30"/>
        <v>0.61</v>
      </c>
      <c r="P123" s="103">
        <f t="shared" si="30"/>
        <v>0.08</v>
      </c>
      <c r="Q123" s="103">
        <f t="shared" si="30"/>
        <v>0.392</v>
      </c>
      <c r="R123" s="103">
        <f t="shared" si="30"/>
        <v>0.1</v>
      </c>
      <c r="S123" s="103">
        <f t="shared" si="30"/>
        <v>131.8896</v>
      </c>
      <c r="T123" s="13"/>
      <c r="U123" s="13"/>
    </row>
  </sheetData>
  <sheetProtection/>
  <mergeCells count="20">
    <mergeCell ref="A30:B30"/>
    <mergeCell ref="U102:U103"/>
    <mergeCell ref="A113:B113"/>
    <mergeCell ref="A123:B123"/>
    <mergeCell ref="T6:T8"/>
    <mergeCell ref="U6:U8"/>
    <mergeCell ref="E7:E8"/>
    <mergeCell ref="F7:P7"/>
    <mergeCell ref="A10:B10"/>
    <mergeCell ref="A15:B15"/>
    <mergeCell ref="A1:B1"/>
    <mergeCell ref="A2:C2"/>
    <mergeCell ref="A3:U3"/>
    <mergeCell ref="A4:U4"/>
    <mergeCell ref="R5:U5"/>
    <mergeCell ref="A6:A8"/>
    <mergeCell ref="B6:B8"/>
    <mergeCell ref="C6:C8"/>
    <mergeCell ref="D6:D8"/>
    <mergeCell ref="E6:P6"/>
  </mergeCells>
  <printOptions/>
  <pageMargins left="0.31496062992125984" right="0.1968503937007874" top="0.3937007874015748" bottom="0.4330708661417323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3">
      <selection activeCell="A5" sqref="A5:U5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44</v>
      </c>
      <c r="B3" s="191"/>
      <c r="C3" s="191"/>
    </row>
    <row r="4" spans="1:21" ht="15.75" customHeight="1">
      <c r="A4" s="192" t="s">
        <v>250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12.75">
      <c r="A11" s="214" t="s">
        <v>57</v>
      </c>
      <c r="B11" s="215"/>
      <c r="C11" s="71"/>
      <c r="D11" s="76"/>
      <c r="E11" s="33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26"/>
      <c r="U11" s="26"/>
    </row>
    <row r="12" spans="1:21" ht="12.75">
      <c r="A12" s="23" t="s">
        <v>39</v>
      </c>
      <c r="B12" s="15" t="s">
        <v>53</v>
      </c>
      <c r="C12" s="71"/>
      <c r="D12" s="76"/>
      <c r="E12" s="33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26"/>
      <c r="U12" s="26"/>
    </row>
    <row r="13" spans="1:21" ht="181.5" customHeight="1">
      <c r="A13" s="41">
        <v>1</v>
      </c>
      <c r="B13" s="75" t="s">
        <v>191</v>
      </c>
      <c r="C13" s="71">
        <f>D13+E13</f>
        <v>1.2342</v>
      </c>
      <c r="D13" s="76"/>
      <c r="E13" s="33">
        <f>SUM(F13:S13)</f>
        <v>1.2342</v>
      </c>
      <c r="F13" s="77">
        <v>0.3602</v>
      </c>
      <c r="G13" s="76"/>
      <c r="H13" s="77">
        <v>0.7627</v>
      </c>
      <c r="I13" s="76"/>
      <c r="J13" s="77">
        <v>0.1113</v>
      </c>
      <c r="K13" s="76"/>
      <c r="L13" s="76"/>
      <c r="M13" s="76"/>
      <c r="N13" s="76"/>
      <c r="O13" s="76"/>
      <c r="P13" s="76"/>
      <c r="Q13" s="76"/>
      <c r="R13" s="76"/>
      <c r="S13" s="76"/>
      <c r="T13" s="26" t="s">
        <v>190</v>
      </c>
      <c r="U13" s="177" t="s">
        <v>261</v>
      </c>
    </row>
    <row r="14" spans="1:21" ht="132.75" customHeight="1">
      <c r="A14" s="41">
        <v>2</v>
      </c>
      <c r="B14" s="75" t="s">
        <v>189</v>
      </c>
      <c r="C14" s="71">
        <f>D14+E14</f>
        <v>2.0843</v>
      </c>
      <c r="D14" s="78"/>
      <c r="E14" s="33">
        <f>SUM(F14:S14)</f>
        <v>2.0843</v>
      </c>
      <c r="F14" s="79">
        <v>0.8643</v>
      </c>
      <c r="G14" s="79"/>
      <c r="H14" s="79">
        <v>0.17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1.05</v>
      </c>
      <c r="T14" s="26" t="s">
        <v>190</v>
      </c>
      <c r="U14" s="177" t="s">
        <v>262</v>
      </c>
    </row>
    <row r="15" spans="1:21" ht="21.75" customHeight="1">
      <c r="A15" s="214" t="s">
        <v>41</v>
      </c>
      <c r="B15" s="21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2"/>
      <c r="U15" s="178"/>
    </row>
    <row r="16" spans="1:21" ht="23.25" customHeight="1">
      <c r="A16" s="35" t="s">
        <v>39</v>
      </c>
      <c r="B16" s="36" t="s">
        <v>63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9"/>
      <c r="U16" s="177"/>
    </row>
    <row r="17" spans="1:21" ht="162.75" customHeight="1">
      <c r="A17" s="25">
        <v>1</v>
      </c>
      <c r="B17" s="42" t="s">
        <v>89</v>
      </c>
      <c r="C17" s="24">
        <f>D17+E17</f>
        <v>1.35</v>
      </c>
      <c r="D17" s="31">
        <v>1.1</v>
      </c>
      <c r="E17" s="34">
        <f>SUM(F17:S17)</f>
        <v>0.25</v>
      </c>
      <c r="F17" s="32"/>
      <c r="G17" s="28">
        <v>0.17</v>
      </c>
      <c r="H17" s="27"/>
      <c r="I17" s="27"/>
      <c r="J17" s="27"/>
      <c r="K17" s="27"/>
      <c r="L17" s="31">
        <v>0.08</v>
      </c>
      <c r="M17" s="27"/>
      <c r="N17" s="27"/>
      <c r="O17" s="27"/>
      <c r="P17" s="27"/>
      <c r="Q17" s="27"/>
      <c r="R17" s="27"/>
      <c r="S17" s="27"/>
      <c r="T17" s="37" t="s">
        <v>90</v>
      </c>
      <c r="U17" s="177" t="s">
        <v>263</v>
      </c>
    </row>
  </sheetData>
  <sheetProtection/>
  <mergeCells count="16">
    <mergeCell ref="T7:T9"/>
    <mergeCell ref="U7:U9"/>
    <mergeCell ref="E8:E9"/>
    <mergeCell ref="F8:P8"/>
    <mergeCell ref="A11:B11"/>
    <mergeCell ref="A15:B15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3">
      <selection activeCell="A5" sqref="A5:U5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251</v>
      </c>
      <c r="B3" s="191"/>
      <c r="C3" s="191"/>
    </row>
    <row r="4" spans="1:21" ht="15.75" customHeight="1">
      <c r="A4" s="192" t="s">
        <v>252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12.75">
      <c r="A11" s="214" t="s">
        <v>57</v>
      </c>
      <c r="B11" s="215"/>
      <c r="C11" s="71"/>
      <c r="D11" s="76"/>
      <c r="E11" s="33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26"/>
      <c r="U11" s="26"/>
    </row>
    <row r="12" spans="1:21" ht="21.75" customHeight="1">
      <c r="A12" s="23" t="s">
        <v>39</v>
      </c>
      <c r="B12" s="15" t="s">
        <v>207</v>
      </c>
      <c r="C12" s="71"/>
      <c r="D12" s="82"/>
      <c r="E12" s="3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26"/>
      <c r="U12" s="29"/>
    </row>
    <row r="13" spans="1:21" ht="198" customHeight="1">
      <c r="A13" s="84">
        <v>1</v>
      </c>
      <c r="B13" s="85" t="s">
        <v>208</v>
      </c>
      <c r="C13" s="71">
        <f>D13+E13</f>
        <v>8.183480000000001</v>
      </c>
      <c r="D13" s="82"/>
      <c r="E13" s="33">
        <f>SUM(F13:S13)</f>
        <v>8.183480000000001</v>
      </c>
      <c r="F13" s="87">
        <v>5.059340000000001</v>
      </c>
      <c r="G13" s="87">
        <v>0.10191</v>
      </c>
      <c r="H13" s="87">
        <v>0.9112299999999999</v>
      </c>
      <c r="I13" s="83"/>
      <c r="J13" s="83"/>
      <c r="K13" s="83">
        <v>0.368</v>
      </c>
      <c r="L13" s="83"/>
      <c r="M13" s="83"/>
      <c r="N13" s="83">
        <v>0.504</v>
      </c>
      <c r="O13" s="83"/>
      <c r="P13" s="83"/>
      <c r="Q13" s="83"/>
      <c r="R13" s="83"/>
      <c r="S13" s="83">
        <v>1.239</v>
      </c>
      <c r="T13" s="26" t="s">
        <v>209</v>
      </c>
      <c r="U13" s="177" t="s">
        <v>264</v>
      </c>
    </row>
  </sheetData>
  <sheetProtection/>
  <mergeCells count="15"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  <mergeCell ref="U7:U9"/>
    <mergeCell ref="E8:E9"/>
    <mergeCell ref="F8:P8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4">
      <selection activeCell="A5" sqref="A5:U5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255</v>
      </c>
      <c r="B3" s="191"/>
      <c r="C3" s="191"/>
    </row>
    <row r="4" spans="1:21" ht="15.75" customHeight="1">
      <c r="A4" s="192" t="s">
        <v>253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21.75" customHeight="1">
      <c r="A11" s="214" t="s">
        <v>41</v>
      </c>
      <c r="B11" s="2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2"/>
      <c r="U11" s="26"/>
    </row>
    <row r="12" spans="1:21" ht="23.25" customHeight="1">
      <c r="A12" s="35" t="s">
        <v>39</v>
      </c>
      <c r="B12" s="36" t="s">
        <v>63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9"/>
      <c r="U12" s="29"/>
    </row>
    <row r="13" spans="1:21" ht="175.5" customHeight="1">
      <c r="A13" s="62">
        <v>1</v>
      </c>
      <c r="B13" s="42" t="s">
        <v>91</v>
      </c>
      <c r="C13" s="24">
        <f>D13+E13</f>
        <v>2.6</v>
      </c>
      <c r="D13" s="31">
        <v>1.6</v>
      </c>
      <c r="E13" s="34">
        <f>SUM(F13:S13)</f>
        <v>1</v>
      </c>
      <c r="F13" s="32"/>
      <c r="G13" s="28">
        <v>0.4</v>
      </c>
      <c r="H13" s="27"/>
      <c r="I13" s="27"/>
      <c r="J13" s="27"/>
      <c r="K13" s="27">
        <v>0.3</v>
      </c>
      <c r="L13" s="31"/>
      <c r="M13" s="27"/>
      <c r="N13" s="27"/>
      <c r="O13" s="27"/>
      <c r="P13" s="27"/>
      <c r="Q13" s="27"/>
      <c r="R13" s="27"/>
      <c r="S13" s="27">
        <v>0.3</v>
      </c>
      <c r="T13" s="37" t="s">
        <v>79</v>
      </c>
      <c r="U13" s="177" t="s">
        <v>270</v>
      </c>
    </row>
    <row r="14" spans="1:21" ht="22.5" customHeight="1">
      <c r="A14" s="35" t="s">
        <v>51</v>
      </c>
      <c r="B14" s="36" t="s">
        <v>55</v>
      </c>
      <c r="C14" s="24"/>
      <c r="D14" s="31"/>
      <c r="E14" s="34"/>
      <c r="F14" s="28"/>
      <c r="G14" s="28"/>
      <c r="H14" s="28"/>
      <c r="I14" s="28"/>
      <c r="J14" s="28"/>
      <c r="K14" s="28"/>
      <c r="L14" s="28"/>
      <c r="M14" s="28"/>
      <c r="N14" s="40"/>
      <c r="O14" s="40"/>
      <c r="P14" s="40"/>
      <c r="Q14" s="40"/>
      <c r="R14" s="40"/>
      <c r="S14" s="40"/>
      <c r="T14" s="40"/>
      <c r="U14" s="179"/>
    </row>
    <row r="15" spans="1:21" ht="137.25" customHeight="1">
      <c r="A15" s="38">
        <v>1</v>
      </c>
      <c r="B15" s="39" t="s">
        <v>119</v>
      </c>
      <c r="C15" s="24">
        <f>D15+E15</f>
        <v>1.27</v>
      </c>
      <c r="D15" s="31"/>
      <c r="E15" s="34">
        <f>SUM(F15:S15)</f>
        <v>1.27</v>
      </c>
      <c r="F15" s="28">
        <v>0.1</v>
      </c>
      <c r="G15" s="28">
        <v>0.9</v>
      </c>
      <c r="H15" s="28"/>
      <c r="I15" s="28"/>
      <c r="J15" s="28"/>
      <c r="K15" s="28"/>
      <c r="L15" s="28">
        <v>0.27</v>
      </c>
      <c r="M15" s="28"/>
      <c r="N15" s="40"/>
      <c r="O15" s="40"/>
      <c r="P15" s="40"/>
      <c r="Q15" s="40"/>
      <c r="R15" s="40"/>
      <c r="S15" s="40"/>
      <c r="T15" s="40" t="s">
        <v>120</v>
      </c>
      <c r="U15" s="179" t="s">
        <v>271</v>
      </c>
    </row>
    <row r="16" spans="1:21" ht="24" customHeight="1">
      <c r="A16" s="35" t="s">
        <v>54</v>
      </c>
      <c r="B16" s="36" t="s">
        <v>121</v>
      </c>
      <c r="C16" s="24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0"/>
      <c r="U16" s="179"/>
    </row>
    <row r="17" spans="1:21" ht="159" customHeight="1">
      <c r="A17" s="25">
        <v>1</v>
      </c>
      <c r="B17" s="66" t="s">
        <v>127</v>
      </c>
      <c r="C17" s="71">
        <f aca="true" t="shared" si="0" ref="C17:C23">D17+E17</f>
        <v>0.66397</v>
      </c>
      <c r="D17" s="44"/>
      <c r="E17" s="33">
        <f aca="true" t="shared" si="1" ref="E17:E23">SUM(F17:S17)</f>
        <v>0.66397</v>
      </c>
      <c r="F17" s="67">
        <f>4057.7/10000</f>
        <v>0.40576999999999996</v>
      </c>
      <c r="G17" s="67">
        <v>0.0589</v>
      </c>
      <c r="H17" s="45"/>
      <c r="I17" s="45"/>
      <c r="J17" s="45"/>
      <c r="K17" s="45"/>
      <c r="L17" s="45"/>
      <c r="M17" s="45"/>
      <c r="N17" s="45"/>
      <c r="O17" s="45"/>
      <c r="P17" s="45"/>
      <c r="Q17" s="45">
        <v>0.1993</v>
      </c>
      <c r="R17" s="45"/>
      <c r="S17" s="43"/>
      <c r="T17" s="25" t="s">
        <v>124</v>
      </c>
      <c r="U17" s="179" t="s">
        <v>272</v>
      </c>
    </row>
    <row r="18" spans="1:21" ht="210.75" customHeight="1">
      <c r="A18" s="50">
        <f aca="true" t="shared" si="2" ref="A18:A23">+A17+1</f>
        <v>2</v>
      </c>
      <c r="B18" s="66" t="s">
        <v>132</v>
      </c>
      <c r="C18" s="71">
        <f t="shared" si="0"/>
        <v>0.7984</v>
      </c>
      <c r="D18" s="47">
        <v>0.1778</v>
      </c>
      <c r="E18" s="33">
        <f t="shared" si="1"/>
        <v>0.6206</v>
      </c>
      <c r="F18" s="47">
        <v>0.6206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68" t="s">
        <v>129</v>
      </c>
      <c r="U18" s="179" t="s">
        <v>273</v>
      </c>
    </row>
    <row r="19" spans="1:21" ht="201.75" customHeight="1">
      <c r="A19" s="50">
        <f t="shared" si="2"/>
        <v>3</v>
      </c>
      <c r="B19" s="66" t="s">
        <v>168</v>
      </c>
      <c r="C19" s="71">
        <f t="shared" si="0"/>
        <v>1.2252999999999998</v>
      </c>
      <c r="D19" s="47">
        <v>0.8876</v>
      </c>
      <c r="E19" s="33">
        <f t="shared" si="1"/>
        <v>0.3377</v>
      </c>
      <c r="F19" s="47"/>
      <c r="G19" s="46">
        <v>0.3377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68" t="s">
        <v>123</v>
      </c>
      <c r="U19" s="179" t="s">
        <v>274</v>
      </c>
    </row>
    <row r="20" spans="1:21" ht="207.75" customHeight="1">
      <c r="A20" s="50">
        <f t="shared" si="2"/>
        <v>4</v>
      </c>
      <c r="B20" s="66" t="s">
        <v>169</v>
      </c>
      <c r="C20" s="71">
        <f t="shared" si="0"/>
        <v>0.5205</v>
      </c>
      <c r="D20" s="47">
        <v>0.3896</v>
      </c>
      <c r="E20" s="33">
        <f t="shared" si="1"/>
        <v>0.1309</v>
      </c>
      <c r="F20" s="47"/>
      <c r="G20" s="46">
        <v>0.1309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68" t="s">
        <v>130</v>
      </c>
      <c r="U20" s="179" t="s">
        <v>275</v>
      </c>
    </row>
    <row r="21" spans="1:21" ht="136.5" customHeight="1">
      <c r="A21" s="50">
        <f t="shared" si="2"/>
        <v>5</v>
      </c>
      <c r="B21" s="66" t="s">
        <v>133</v>
      </c>
      <c r="C21" s="71">
        <f t="shared" si="0"/>
        <v>1.4444000000000001</v>
      </c>
      <c r="D21" s="72"/>
      <c r="E21" s="33">
        <f t="shared" si="1"/>
        <v>1.4444000000000001</v>
      </c>
      <c r="F21" s="47">
        <v>1.354</v>
      </c>
      <c r="G21" s="46"/>
      <c r="H21" s="46"/>
      <c r="I21" s="46"/>
      <c r="J21" s="46"/>
      <c r="K21" s="46"/>
      <c r="L21" s="46">
        <v>0.0904</v>
      </c>
      <c r="M21" s="46"/>
      <c r="N21" s="46"/>
      <c r="O21" s="46"/>
      <c r="P21" s="46"/>
      <c r="Q21" s="46"/>
      <c r="R21" s="46"/>
      <c r="S21" s="47"/>
      <c r="T21" s="68" t="s">
        <v>131</v>
      </c>
      <c r="U21" s="179" t="s">
        <v>134</v>
      </c>
    </row>
    <row r="22" spans="1:21" ht="166.5" customHeight="1">
      <c r="A22" s="50">
        <f t="shared" si="2"/>
        <v>6</v>
      </c>
      <c r="B22" s="66" t="s">
        <v>135</v>
      </c>
      <c r="C22" s="71">
        <f t="shared" si="0"/>
        <v>4.3422</v>
      </c>
      <c r="D22" s="48"/>
      <c r="E22" s="33">
        <f t="shared" si="1"/>
        <v>4.3422</v>
      </c>
      <c r="F22" s="28">
        <v>4.256</v>
      </c>
      <c r="G22" s="28"/>
      <c r="H22" s="28"/>
      <c r="I22" s="28"/>
      <c r="J22" s="28"/>
      <c r="K22" s="28">
        <v>0.0862</v>
      </c>
      <c r="L22" s="28"/>
      <c r="M22" s="28"/>
      <c r="N22" s="28"/>
      <c r="O22" s="28"/>
      <c r="P22" s="28"/>
      <c r="Q22" s="28"/>
      <c r="R22" s="28"/>
      <c r="S22" s="28"/>
      <c r="T22" s="68" t="s">
        <v>128</v>
      </c>
      <c r="U22" s="179" t="s">
        <v>138</v>
      </c>
    </row>
    <row r="23" spans="1:21" ht="234" customHeight="1">
      <c r="A23" s="50">
        <f t="shared" si="2"/>
        <v>7</v>
      </c>
      <c r="B23" s="66" t="s">
        <v>136</v>
      </c>
      <c r="C23" s="71">
        <f t="shared" si="0"/>
        <v>2.0548</v>
      </c>
      <c r="D23" s="33"/>
      <c r="E23" s="33">
        <f t="shared" si="1"/>
        <v>2.0548</v>
      </c>
      <c r="F23" s="28">
        <v>1.4383</v>
      </c>
      <c r="G23" s="28"/>
      <c r="H23" s="28"/>
      <c r="I23" s="28"/>
      <c r="J23" s="28"/>
      <c r="K23" s="28">
        <v>0.6165</v>
      </c>
      <c r="L23" s="28"/>
      <c r="M23" s="28"/>
      <c r="N23" s="28"/>
      <c r="O23" s="28"/>
      <c r="P23" s="28"/>
      <c r="Q23" s="28"/>
      <c r="R23" s="28"/>
      <c r="S23" s="28"/>
      <c r="T23" s="68" t="s">
        <v>128</v>
      </c>
      <c r="U23" s="179" t="s">
        <v>137</v>
      </c>
    </row>
    <row r="24" spans="1:21" ht="18" customHeight="1">
      <c r="A24" s="35" t="s">
        <v>113</v>
      </c>
      <c r="B24" s="36" t="s">
        <v>53</v>
      </c>
      <c r="C24" s="71"/>
      <c r="D24" s="33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8"/>
      <c r="U24" s="179"/>
    </row>
    <row r="25" spans="1:21" ht="131.25" customHeight="1">
      <c r="A25" s="13">
        <v>1</v>
      </c>
      <c r="B25" s="80" t="s">
        <v>192</v>
      </c>
      <c r="C25" s="24">
        <f>D25+E25</f>
        <v>1.0362</v>
      </c>
      <c r="D25" s="33"/>
      <c r="E25" s="34">
        <f>SUM(F25:S25)</f>
        <v>1.0362</v>
      </c>
      <c r="F25" s="49">
        <v>1.01</v>
      </c>
      <c r="G25" s="49">
        <v>0.0262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13" t="s">
        <v>193</v>
      </c>
      <c r="U25" s="179" t="s">
        <v>194</v>
      </c>
    </row>
    <row r="26" spans="1:21" ht="215.25" customHeight="1">
      <c r="A26" s="13">
        <v>2</v>
      </c>
      <c r="B26" s="80" t="s">
        <v>196</v>
      </c>
      <c r="C26" s="24">
        <f>D26+E26</f>
        <v>0.8208</v>
      </c>
      <c r="D26" s="48"/>
      <c r="E26" s="34">
        <f>SUM(F26:S26)</f>
        <v>0.8208</v>
      </c>
      <c r="F26" s="49"/>
      <c r="G26" s="81">
        <v>0.0981</v>
      </c>
      <c r="H26" s="49"/>
      <c r="I26" s="49"/>
      <c r="J26" s="81">
        <v>0.7227</v>
      </c>
      <c r="K26" s="49"/>
      <c r="L26" s="49"/>
      <c r="M26" s="49"/>
      <c r="N26" s="49"/>
      <c r="O26" s="49"/>
      <c r="P26" s="49"/>
      <c r="Q26" s="49"/>
      <c r="R26" s="49"/>
      <c r="S26" s="49"/>
      <c r="T26" s="13" t="s">
        <v>195</v>
      </c>
      <c r="U26" s="177" t="s">
        <v>276</v>
      </c>
    </row>
    <row r="27" spans="1:21" ht="18.75" customHeight="1">
      <c r="A27" s="35" t="s">
        <v>142</v>
      </c>
      <c r="B27" s="36" t="s">
        <v>207</v>
      </c>
      <c r="C27" s="24"/>
      <c r="D27" s="48"/>
      <c r="E27" s="34"/>
      <c r="F27" s="49"/>
      <c r="G27" s="81"/>
      <c r="H27" s="49"/>
      <c r="I27" s="49"/>
      <c r="J27" s="81"/>
      <c r="K27" s="49"/>
      <c r="L27" s="49"/>
      <c r="M27" s="49"/>
      <c r="N27" s="49"/>
      <c r="O27" s="49"/>
      <c r="P27" s="49"/>
      <c r="Q27" s="49"/>
      <c r="R27" s="49"/>
      <c r="S27" s="49"/>
      <c r="T27" s="13"/>
      <c r="U27" s="177"/>
    </row>
    <row r="28" spans="1:21" ht="194.25" customHeight="1">
      <c r="A28" s="84">
        <v>1</v>
      </c>
      <c r="B28" s="86" t="s">
        <v>214</v>
      </c>
      <c r="C28" s="24">
        <f>D28+E28</f>
        <v>1.2999999999999998</v>
      </c>
      <c r="D28" s="48"/>
      <c r="E28" s="34">
        <f>SUM(F28:S28)</f>
        <v>1.2999999999999998</v>
      </c>
      <c r="F28" s="88">
        <v>0.6</v>
      </c>
      <c r="G28" s="81"/>
      <c r="H28" s="28">
        <v>0.7</v>
      </c>
      <c r="I28" s="28"/>
      <c r="J28" s="81"/>
      <c r="K28" s="28"/>
      <c r="L28" s="28"/>
      <c r="M28" s="28"/>
      <c r="N28" s="28"/>
      <c r="O28" s="28"/>
      <c r="P28" s="28"/>
      <c r="Q28" s="28"/>
      <c r="R28" s="28"/>
      <c r="S28" s="28"/>
      <c r="T28" s="90" t="s">
        <v>213</v>
      </c>
      <c r="U28" s="177" t="s">
        <v>265</v>
      </c>
    </row>
  </sheetData>
  <sheetProtection/>
  <mergeCells count="15"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  <mergeCell ref="U7:U9"/>
    <mergeCell ref="E8:E9"/>
    <mergeCell ref="F8:P8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3">
      <selection activeCell="A4" sqref="A4:U4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257</v>
      </c>
      <c r="B3" s="191"/>
      <c r="C3" s="191"/>
    </row>
    <row r="4" spans="1:21" ht="15.75" customHeight="1">
      <c r="A4" s="192" t="s">
        <v>254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21.75" customHeight="1">
      <c r="A11" s="214" t="s">
        <v>41</v>
      </c>
      <c r="B11" s="2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2"/>
      <c r="U11" s="26"/>
    </row>
    <row r="12" spans="1:21" ht="18.75" customHeight="1">
      <c r="A12" s="35" t="s">
        <v>39</v>
      </c>
      <c r="B12" s="36" t="s">
        <v>207</v>
      </c>
      <c r="C12" s="24"/>
      <c r="D12" s="48"/>
      <c r="E12" s="34"/>
      <c r="F12" s="49"/>
      <c r="G12" s="81"/>
      <c r="H12" s="49"/>
      <c r="I12" s="49"/>
      <c r="J12" s="81"/>
      <c r="K12" s="49"/>
      <c r="L12" s="49"/>
      <c r="M12" s="49"/>
      <c r="N12" s="49"/>
      <c r="O12" s="49"/>
      <c r="P12" s="49"/>
      <c r="Q12" s="49"/>
      <c r="R12" s="49"/>
      <c r="S12" s="49"/>
      <c r="T12" s="13"/>
      <c r="U12" s="29"/>
    </row>
    <row r="13" spans="1:21" ht="179.25" customHeight="1">
      <c r="A13" s="84">
        <v>1</v>
      </c>
      <c r="B13" s="85" t="str">
        <f>'[1]DM PHAP LY'!$B$13</f>
        <v>Đường Nguyễn Tất Thành , phường An Lộc</v>
      </c>
      <c r="C13" s="24">
        <f>D13+E13</f>
        <v>8.521999999999998</v>
      </c>
      <c r="D13" s="48"/>
      <c r="E13" s="34">
        <f>SUM(F13:S13)</f>
        <v>8.521999999999998</v>
      </c>
      <c r="F13" s="87">
        <v>6.782</v>
      </c>
      <c r="G13" s="81">
        <v>0.273</v>
      </c>
      <c r="H13" s="28">
        <v>1.033</v>
      </c>
      <c r="I13" s="28"/>
      <c r="J13" s="81">
        <v>0.052</v>
      </c>
      <c r="K13" s="28"/>
      <c r="L13" s="28">
        <v>0.368</v>
      </c>
      <c r="M13" s="28"/>
      <c r="N13" s="28"/>
      <c r="O13" s="28"/>
      <c r="P13" s="28"/>
      <c r="Q13" s="28"/>
      <c r="R13" s="28"/>
      <c r="S13" s="28">
        <v>0.014</v>
      </c>
      <c r="T13" s="25" t="s">
        <v>212</v>
      </c>
      <c r="U13" s="177" t="s">
        <v>266</v>
      </c>
    </row>
    <row r="14" spans="1:21" ht="203.25" customHeight="1">
      <c r="A14" s="84">
        <v>2</v>
      </c>
      <c r="B14" s="85" t="str">
        <f>'[1]DM PHAP LY'!$B$14</f>
        <v>Đường Võ Nguyên Giáp, phường An Lộc</v>
      </c>
      <c r="C14" s="24">
        <f>D14+E14</f>
        <v>8.247</v>
      </c>
      <c r="D14" s="48"/>
      <c r="E14" s="34">
        <f>SUM(F14:S14)</f>
        <v>8.247</v>
      </c>
      <c r="F14" s="87">
        <v>7.178</v>
      </c>
      <c r="G14" s="81">
        <v>0.533</v>
      </c>
      <c r="H14" s="28"/>
      <c r="I14" s="28"/>
      <c r="J14" s="81">
        <v>0.053</v>
      </c>
      <c r="K14" s="28"/>
      <c r="L14" s="28">
        <v>0.348</v>
      </c>
      <c r="M14" s="28"/>
      <c r="N14" s="28"/>
      <c r="O14" s="28"/>
      <c r="P14" s="28"/>
      <c r="Q14" s="28"/>
      <c r="R14" s="28"/>
      <c r="S14" s="28">
        <v>0.135</v>
      </c>
      <c r="T14" s="25" t="s">
        <v>212</v>
      </c>
      <c r="U14" s="177" t="s">
        <v>267</v>
      </c>
    </row>
  </sheetData>
  <sheetProtection/>
  <mergeCells count="15"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  <mergeCell ref="U7:U9"/>
    <mergeCell ref="E8:E9"/>
    <mergeCell ref="F8:P8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258</v>
      </c>
      <c r="B3" s="191"/>
      <c r="C3" s="191"/>
    </row>
    <row r="4" spans="1:21" ht="15.75" customHeight="1">
      <c r="A4" s="192" t="s">
        <v>256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21.75" customHeight="1">
      <c r="A11" s="214" t="s">
        <v>41</v>
      </c>
      <c r="B11" s="2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2"/>
      <c r="U11" s="26"/>
    </row>
    <row r="12" spans="1:21" ht="18" customHeight="1">
      <c r="A12" s="35" t="s">
        <v>39</v>
      </c>
      <c r="B12" s="36" t="s">
        <v>207</v>
      </c>
      <c r="C12" s="71"/>
      <c r="D12" s="33"/>
      <c r="E12" s="3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68"/>
      <c r="U12" s="40"/>
    </row>
    <row r="13" spans="1:21" ht="138.75" customHeight="1">
      <c r="A13" s="84">
        <v>1</v>
      </c>
      <c r="B13" s="86" t="s">
        <v>211</v>
      </c>
      <c r="C13" s="24">
        <f>D13+E13</f>
        <v>1.3479999999999999</v>
      </c>
      <c r="D13" s="48"/>
      <c r="E13" s="34">
        <f>SUM(F13:S13)</f>
        <v>1.3479999999999999</v>
      </c>
      <c r="F13" s="87">
        <v>0.645</v>
      </c>
      <c r="G13" s="81"/>
      <c r="H13" s="28">
        <v>0.703</v>
      </c>
      <c r="I13" s="28"/>
      <c r="J13" s="81"/>
      <c r="K13" s="28"/>
      <c r="L13" s="28"/>
      <c r="M13" s="28"/>
      <c r="N13" s="28"/>
      <c r="O13" s="28"/>
      <c r="P13" s="28"/>
      <c r="Q13" s="28"/>
      <c r="R13" s="28"/>
      <c r="S13" s="28"/>
      <c r="T13" s="25" t="s">
        <v>213</v>
      </c>
      <c r="U13" s="179" t="s">
        <v>268</v>
      </c>
    </row>
  </sheetData>
  <sheetProtection/>
  <mergeCells count="15"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  <mergeCell ref="U7:U9"/>
    <mergeCell ref="E8:E9"/>
    <mergeCell ref="F8:P8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3">
      <selection activeCell="B7" sqref="B7:B9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259</v>
      </c>
      <c r="B3" s="191"/>
      <c r="C3" s="191"/>
    </row>
    <row r="4" spans="1:21" ht="15.75" customHeight="1">
      <c r="A4" s="192" t="s">
        <v>260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5.75" customHeight="1">
      <c r="A5" s="210" t="str">
        <f>+'B1-BSDM Thu hoi'!A4:U4</f>
        <v>(Kèm theo Nghị quyết số 49/2021/NQ-HĐND ngày 17 tháng 8 năm 2021 của Hội đồng nhân dân Tỉnh)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21.75" customHeight="1">
      <c r="A11" s="214" t="s">
        <v>41</v>
      </c>
      <c r="B11" s="2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2"/>
      <c r="U11" s="26"/>
    </row>
    <row r="12" spans="1:21" ht="18.75" customHeight="1">
      <c r="A12" s="35" t="s">
        <v>39</v>
      </c>
      <c r="B12" s="36" t="s">
        <v>207</v>
      </c>
      <c r="C12" s="24"/>
      <c r="D12" s="48"/>
      <c r="E12" s="34"/>
      <c r="F12" s="49"/>
      <c r="G12" s="81"/>
      <c r="H12" s="49"/>
      <c r="I12" s="49"/>
      <c r="J12" s="81"/>
      <c r="K12" s="49"/>
      <c r="L12" s="49"/>
      <c r="M12" s="49"/>
      <c r="N12" s="49"/>
      <c r="O12" s="49"/>
      <c r="P12" s="49"/>
      <c r="Q12" s="49"/>
      <c r="R12" s="49"/>
      <c r="S12" s="49"/>
      <c r="T12" s="13"/>
      <c r="U12" s="29"/>
    </row>
    <row r="13" spans="1:21" ht="206.25" customHeight="1">
      <c r="A13" s="84">
        <v>1</v>
      </c>
      <c r="B13" s="85" t="s">
        <v>210</v>
      </c>
      <c r="C13" s="24">
        <f>D13+E13</f>
        <v>10.129999999999999</v>
      </c>
      <c r="D13" s="89">
        <v>4.51</v>
      </c>
      <c r="E13" s="34">
        <f>SUM(F13:S13)</f>
        <v>5.619999999999999</v>
      </c>
      <c r="F13" s="87"/>
      <c r="G13" s="81">
        <v>1.97</v>
      </c>
      <c r="H13" s="28">
        <v>0.58</v>
      </c>
      <c r="I13" s="28"/>
      <c r="J13" s="81"/>
      <c r="K13" s="28"/>
      <c r="L13" s="28">
        <v>0.88</v>
      </c>
      <c r="M13" s="28"/>
      <c r="N13" s="28"/>
      <c r="O13" s="28"/>
      <c r="P13" s="28"/>
      <c r="Q13" s="28"/>
      <c r="R13" s="28"/>
      <c r="S13" s="28">
        <v>2.19</v>
      </c>
      <c r="T13" s="25" t="s">
        <v>209</v>
      </c>
      <c r="U13" s="177" t="s">
        <v>269</v>
      </c>
    </row>
  </sheetData>
  <sheetProtection/>
  <mergeCells count="15"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  <mergeCell ref="U7:U9"/>
    <mergeCell ref="E8:E9"/>
    <mergeCell ref="F8:P8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4.7109375" style="3" customWidth="1"/>
    <col min="2" max="2" width="28.57421875" style="7" customWidth="1"/>
    <col min="3" max="3" width="9.140625" style="16" customWidth="1"/>
    <col min="4" max="4" width="9.28125" style="16" customWidth="1"/>
    <col min="5" max="5" width="8.7109375" style="17" customWidth="1"/>
    <col min="6" max="6" width="7.00390625" style="2" customWidth="1"/>
    <col min="7" max="7" width="6.421875" style="2" customWidth="1"/>
    <col min="8" max="8" width="6.8515625" style="2" customWidth="1"/>
    <col min="9" max="9" width="6.57421875" style="2" customWidth="1"/>
    <col min="10" max="10" width="7.57421875" style="2" customWidth="1"/>
    <col min="11" max="11" width="6.8515625" style="2" customWidth="1"/>
    <col min="12" max="12" width="7.57421875" style="2" customWidth="1"/>
    <col min="13" max="13" width="7.28125" style="2" customWidth="1"/>
    <col min="14" max="14" width="7.00390625" style="2" customWidth="1"/>
    <col min="15" max="15" width="7.28125" style="2" customWidth="1"/>
    <col min="16" max="17" width="7.421875" style="2" customWidth="1"/>
    <col min="18" max="18" width="6.8515625" style="2" customWidth="1"/>
    <col min="19" max="19" width="8.00390625" style="2" customWidth="1"/>
    <col min="20" max="20" width="13.7109375" style="3" customWidth="1"/>
    <col min="21" max="21" width="16.140625" style="3" customWidth="1"/>
    <col min="22" max="16384" width="9.140625" style="3" customWidth="1"/>
  </cols>
  <sheetData>
    <row r="1" spans="1:2" ht="12.75" hidden="1">
      <c r="A1" s="191"/>
      <c r="B1" s="191"/>
    </row>
    <row r="2" spans="1:2" ht="12.75" hidden="1">
      <c r="A2" s="18"/>
      <c r="B2" s="18"/>
    </row>
    <row r="3" spans="1:3" ht="12.75">
      <c r="A3" s="191" t="s">
        <v>293</v>
      </c>
      <c r="B3" s="191"/>
      <c r="C3" s="191"/>
    </row>
    <row r="4" spans="1:21" ht="15.75" customHeight="1">
      <c r="A4" s="216" t="s">
        <v>294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1:21" ht="15.75" customHeight="1">
      <c r="A5" s="217" t="str">
        <f>+'B1-BSDM Thu hoi'!A4:U4</f>
        <v>(Kèm theo Nghị quyết số 49/2021/NQ-HĐND ngày 17 tháng 8 năm 2021 của Hội đồng nhân dân Tỉnh)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5.75" customHeight="1">
      <c r="A6" s="4"/>
      <c r="B6" s="4"/>
      <c r="C6" s="17"/>
      <c r="D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11" t="s">
        <v>42</v>
      </c>
      <c r="S6" s="211"/>
      <c r="T6" s="211"/>
      <c r="U6" s="211"/>
    </row>
    <row r="7" spans="1:21" s="4" customFormat="1" ht="12.75" customHeight="1">
      <c r="A7" s="195" t="s">
        <v>0</v>
      </c>
      <c r="B7" s="195" t="s">
        <v>1</v>
      </c>
      <c r="C7" s="212" t="s">
        <v>46</v>
      </c>
      <c r="D7" s="213" t="s">
        <v>47</v>
      </c>
      <c r="E7" s="198" t="s">
        <v>2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8"/>
      <c r="R7" s="8"/>
      <c r="S7" s="8"/>
      <c r="T7" s="206" t="s">
        <v>49</v>
      </c>
      <c r="U7" s="206" t="s">
        <v>40</v>
      </c>
    </row>
    <row r="8" spans="1:21" s="4" customFormat="1" ht="12.75" customHeight="1">
      <c r="A8" s="195"/>
      <c r="B8" s="195"/>
      <c r="C8" s="212"/>
      <c r="D8" s="213"/>
      <c r="E8" s="213" t="s">
        <v>48</v>
      </c>
      <c r="F8" s="198" t="s">
        <v>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0"/>
      <c r="R8" s="10"/>
      <c r="S8" s="9"/>
      <c r="T8" s="207"/>
      <c r="U8" s="207"/>
    </row>
    <row r="9" spans="1:21" s="4" customFormat="1" ht="63.75">
      <c r="A9" s="195"/>
      <c r="B9" s="195"/>
      <c r="C9" s="212"/>
      <c r="D9" s="213"/>
      <c r="E9" s="213"/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208"/>
      <c r="U9" s="208"/>
    </row>
    <row r="10" spans="1:21" s="6" customFormat="1" ht="25.5">
      <c r="A10" s="20" t="s">
        <v>18</v>
      </c>
      <c r="B10" s="20" t="s">
        <v>19</v>
      </c>
      <c r="C10" s="21" t="s">
        <v>20</v>
      </c>
      <c r="D10" s="22" t="s">
        <v>21</v>
      </c>
      <c r="E10" s="22" t="s">
        <v>22</v>
      </c>
      <c r="F10" s="14" t="s">
        <v>23</v>
      </c>
      <c r="G10" s="14" t="s">
        <v>24</v>
      </c>
      <c r="H10" s="19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</row>
    <row r="11" spans="1:21" ht="21.75" customHeight="1">
      <c r="A11" s="214" t="s">
        <v>41</v>
      </c>
      <c r="B11" s="2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2"/>
      <c r="U11" s="26"/>
    </row>
    <row r="12" spans="1:21" ht="25.5" customHeight="1">
      <c r="A12" s="188" t="s">
        <v>39</v>
      </c>
      <c r="B12" s="189" t="s">
        <v>236</v>
      </c>
      <c r="C12" s="24"/>
      <c r="D12" s="89"/>
      <c r="E12" s="34"/>
      <c r="F12" s="87"/>
      <c r="G12" s="81"/>
      <c r="H12" s="28"/>
      <c r="I12" s="28"/>
      <c r="J12" s="81"/>
      <c r="K12" s="28"/>
      <c r="L12" s="28"/>
      <c r="M12" s="28"/>
      <c r="N12" s="28"/>
      <c r="O12" s="28"/>
      <c r="P12" s="28"/>
      <c r="Q12" s="28"/>
      <c r="R12" s="28"/>
      <c r="S12" s="28"/>
      <c r="T12" s="25"/>
      <c r="U12" s="29"/>
    </row>
    <row r="13" spans="1:21" ht="143.25" customHeight="1">
      <c r="A13" s="190">
        <v>1</v>
      </c>
      <c r="B13" s="85" t="s">
        <v>295</v>
      </c>
      <c r="C13" s="24">
        <f>D13+E13</f>
        <v>0.79</v>
      </c>
      <c r="D13" s="89">
        <v>0.2</v>
      </c>
      <c r="E13" s="34">
        <f>SUM(F13:S13)</f>
        <v>0.59</v>
      </c>
      <c r="F13" s="87">
        <v>0.59</v>
      </c>
      <c r="G13" s="81"/>
      <c r="H13" s="28"/>
      <c r="I13" s="28"/>
      <c r="J13" s="81"/>
      <c r="K13" s="28"/>
      <c r="L13" s="28"/>
      <c r="M13" s="28"/>
      <c r="N13" s="28"/>
      <c r="O13" s="28"/>
      <c r="P13" s="28"/>
      <c r="Q13" s="28"/>
      <c r="R13" s="28"/>
      <c r="S13" s="28"/>
      <c r="T13" s="25" t="s">
        <v>296</v>
      </c>
      <c r="U13" s="40" t="s">
        <v>297</v>
      </c>
    </row>
  </sheetData>
  <sheetProtection/>
  <mergeCells count="15">
    <mergeCell ref="U7:U9"/>
    <mergeCell ref="E8:E9"/>
    <mergeCell ref="F8:P8"/>
    <mergeCell ref="A11:B11"/>
    <mergeCell ref="A1:B1"/>
    <mergeCell ref="A3:C3"/>
    <mergeCell ref="A4:U4"/>
    <mergeCell ref="A5:U5"/>
    <mergeCell ref="R6:U6"/>
    <mergeCell ref="A7:A9"/>
    <mergeCell ref="B7:B9"/>
    <mergeCell ref="C7:C9"/>
    <mergeCell ref="D7:D9"/>
    <mergeCell ref="E7:P7"/>
    <mergeCell ref="T7:T9"/>
  </mergeCells>
  <printOptions/>
  <pageMargins left="0.31496062992125984" right="0.15748031496062992" top="0.35433070866141736" bottom="0.2362204724409449" header="0.35433070866141736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2021-08-27T06:45:32Z</cp:lastPrinted>
  <dcterms:created xsi:type="dcterms:W3CDTF">2014-10-14T07:26:36Z</dcterms:created>
  <dcterms:modified xsi:type="dcterms:W3CDTF">2021-08-31T07:15:22Z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